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W.5A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<sst xmlns="http://schemas.openxmlformats.org/spreadsheetml/2006/main" count="50" uniqueCount="25">
  <si>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</si>
  <si>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</si>
  <si>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</si>
  <si>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</si>
  <si>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</si>
  <si>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</si>
  <si>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</si>
  <si>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</si>
  <si>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</si>
  <si>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</si>
  <si>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</si>
  <si>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</si>
  <si>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</si>
  <si>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</si>
  <si>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</si>
  <si>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</si>
  <si>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</si>
  <si>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</si>
  <si>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</si>
  <si>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</si>
  <si>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</si>
  <si>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</si>
  <si>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</si>
  <si>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</si>
  <si>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W.5A</t>
  </si>
</sst>
</file>

<file path=xl/styles.xml><?xml version="1.0" encoding="utf-8"?>
<styleSheet xmlns="http://schemas.openxmlformats.org/spreadsheetml/2006/main">
  <numFmts count="6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  <numFmt numFmtId="227" formatCode="0.000"/>
    <numFmt numFmtId="228" formatCode="0.00000000000000"/>
    <numFmt numFmtId="229" formatCode="0.0000000000000"/>
    <numFmt numFmtId="230" formatCode="0.000000000000"/>
    <numFmt numFmtId="231" formatCode="0.00000000000"/>
    <numFmt numFmtId="232" formatCode="0.0000000000"/>
    <numFmt numFmtId="233" formatCode="0.000000000"/>
    <numFmt numFmtId="234" formatCode="0.00000000"/>
    <numFmt numFmtId="235" formatCode="0.0000000"/>
  </numFmts>
  <fonts count="30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b/>
      <sz val="18"/>
      <color indexed="12"/>
      <name val="CordiaUPC"/>
      <family val="2"/>
    </font>
    <font>
      <sz val="14"/>
      <color indexed="12"/>
      <name val="AngsanaUPC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sz val="14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4"/>
      <name val="CordiaUPC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double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219" fontId="2" fillId="0" borderId="0" xfId="0" applyNumberFormat="1" applyFont="1" applyAlignment="1" applyProtection="1">
      <alignment horizontal="center"/>
      <protection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0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19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19" fontId="3" fillId="0" borderId="0" xfId="0" applyNumberFormat="1" applyFont="1" applyAlignment="1" applyProtection="1">
      <alignment/>
      <protection/>
    </xf>
    <xf numFmtId="224" fontId="2" fillId="0" borderId="0" xfId="0" applyNumberFormat="1" applyFont="1" applyAlignment="1" applyProtection="1">
      <alignment/>
      <protection/>
    </xf>
    <xf numFmtId="222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5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3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4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19" fontId="0" fillId="0" borderId="0" xfId="0" applyNumberFormat="1" applyAlignment="1" applyProtection="1">
      <alignment horizontal="left"/>
      <protection/>
    </xf>
    <xf numFmtId="22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3" fontId="2" fillId="0" borderId="0" xfId="0" applyNumberFormat="1" applyFont="1" applyAlignment="1" applyProtection="1">
      <alignment horizontal="center"/>
      <protection/>
    </xf>
    <xf numFmtId="225" fontId="0" fillId="0" borderId="0" xfId="0" applyNumberFormat="1" applyAlignment="1" applyProtection="1">
      <alignment horizontal="left"/>
      <protection/>
    </xf>
    <xf numFmtId="225" fontId="0" fillId="0" borderId="0" xfId="0" applyNumberFormat="1" applyAlignment="1" applyProtection="1">
      <alignment horizontal="center"/>
      <protection/>
    </xf>
    <xf numFmtId="22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19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1" fontId="0" fillId="0" borderId="0" xfId="0" applyNumberFormat="1" applyBorder="1" applyAlignment="1">
      <alignment/>
    </xf>
    <xf numFmtId="221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19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1" fontId="5" fillId="0" borderId="0" xfId="0" applyNumberFormat="1" applyFont="1" applyBorder="1" applyAlignment="1" applyProtection="1">
      <alignment/>
      <protection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3" fontId="2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225" fontId="17" fillId="0" borderId="0" xfId="0" applyNumberFormat="1" applyFont="1" applyAlignment="1" applyProtection="1">
      <alignment horizontal="center"/>
      <protection/>
    </xf>
    <xf numFmtId="1" fontId="11" fillId="2" borderId="1" xfId="0" applyNumberFormat="1" applyFont="1" applyFill="1" applyBorder="1" applyAlignment="1">
      <alignment horizontal="center"/>
    </xf>
    <xf numFmtId="1" fontId="15" fillId="2" borderId="1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2" fillId="2" borderId="1" xfId="0" applyNumberFormat="1" applyFon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" fontId="10" fillId="0" borderId="4" xfId="0" applyNumberFormat="1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/>
    </xf>
    <xf numFmtId="0" fontId="0" fillId="0" borderId="0" xfId="0" applyNumberFormat="1" applyFont="1" applyBorder="1" applyAlignment="1" applyProtection="1">
      <alignment/>
      <protection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2" fontId="24" fillId="0" borderId="6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227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2" fillId="2" borderId="1" xfId="0" applyNumberFormat="1" applyFont="1" applyFill="1" applyBorder="1" applyAlignment="1">
      <alignment horizontal="center"/>
    </xf>
    <xf numFmtId="2" fontId="12" fillId="2" borderId="1" xfId="0" applyNumberFormat="1" applyFont="1" applyFill="1" applyBorder="1" applyAlignment="1">
      <alignment horizontal="center"/>
    </xf>
    <xf numFmtId="2" fontId="12" fillId="0" borderId="7" xfId="0" applyNumberFormat="1" applyFont="1" applyFill="1" applyBorder="1" applyAlignment="1">
      <alignment horizontal="center"/>
    </xf>
    <xf numFmtId="226" fontId="0" fillId="0" borderId="0" xfId="0" applyNumberFormat="1" applyFont="1" applyBorder="1" applyAlignment="1" applyProtection="1">
      <alignment/>
      <protection/>
    </xf>
    <xf numFmtId="2" fontId="0" fillId="0" borderId="8" xfId="0" applyNumberFormat="1" applyBorder="1" applyAlignment="1">
      <alignment/>
    </xf>
    <xf numFmtId="2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1" fillId="0" borderId="12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 horizontal="center"/>
    </xf>
    <xf numFmtId="2" fontId="24" fillId="0" borderId="14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>
      <alignment/>
    </xf>
    <xf numFmtId="2" fontId="12" fillId="0" borderId="16" xfId="0" applyNumberFormat="1" applyFont="1" applyFill="1" applyBorder="1" applyAlignment="1">
      <alignment horizontal="center"/>
    </xf>
    <xf numFmtId="2" fontId="28" fillId="0" borderId="8" xfId="0" applyNumberFormat="1" applyFont="1" applyFill="1" applyBorder="1" applyAlignment="1">
      <alignment/>
    </xf>
    <xf numFmtId="2" fontId="12" fillId="0" borderId="17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/>
    </xf>
    <xf numFmtId="2" fontId="28" fillId="0" borderId="18" xfId="0" applyNumberFormat="1" applyFont="1" applyFill="1" applyBorder="1" applyAlignment="1">
      <alignment/>
    </xf>
    <xf numFmtId="2" fontId="28" fillId="0" borderId="0" xfId="0" applyNumberFormat="1" applyFont="1" applyFill="1" applyBorder="1" applyAlignment="1">
      <alignment/>
    </xf>
    <xf numFmtId="0" fontId="28" fillId="0" borderId="0" xfId="0" applyFont="1" applyBorder="1" applyAlignment="1">
      <alignment/>
    </xf>
    <xf numFmtId="2" fontId="28" fillId="0" borderId="0" xfId="0" applyNumberFormat="1" applyFont="1" applyBorder="1" applyAlignment="1">
      <alignment/>
    </xf>
    <xf numFmtId="2" fontId="27" fillId="0" borderId="0" xfId="0" applyNumberFormat="1" applyFont="1" applyBorder="1" applyAlignment="1">
      <alignment/>
    </xf>
    <xf numFmtId="0" fontId="9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2" fontId="18" fillId="2" borderId="22" xfId="0" applyNumberFormat="1" applyFont="1" applyFill="1" applyBorder="1" applyAlignment="1">
      <alignment horizontal="center"/>
    </xf>
    <xf numFmtId="2" fontId="18" fillId="2" borderId="23" xfId="0" applyNumberFormat="1" applyFont="1" applyFill="1" applyBorder="1" applyAlignment="1">
      <alignment horizontal="center"/>
    </xf>
    <xf numFmtId="2" fontId="18" fillId="2" borderId="24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W.5A แม่น้ำวัง อ.เกาะคา จ.ลำปาง</a:t>
            </a:r>
          </a:p>
        </c:rich>
      </c:tx>
      <c:layout>
        <c:manualLayout>
          <c:xMode val="factor"/>
          <c:yMode val="factor"/>
          <c:x val="0.0227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175"/>
          <c:y val="0.15925"/>
          <c:w val="0.82725"/>
          <c:h val="0.819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'W.5A'!$D$36:$O$36</c:f>
              <c:numCache/>
            </c:numRef>
          </c:xVal>
          <c:yVal>
            <c:numRef>
              <c:f>'W.5A'!$D$37:$O$37</c:f>
              <c:numCache/>
            </c:numRef>
          </c:yVal>
          <c:smooth val="0"/>
        </c:ser>
        <c:axId val="31188332"/>
        <c:axId val="12259533"/>
      </c:scatterChart>
      <c:valAx>
        <c:axId val="31188332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2259533"/>
        <c:crossesAt val="1"/>
        <c:crossBetween val="midCat"/>
        <c:dispUnits/>
        <c:majorUnit val="10"/>
      </c:valAx>
      <c:valAx>
        <c:axId val="12259533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118833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3">
      <selection activeCell="T17" sqref="T17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21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2" t="s">
        <v>24</v>
      </c>
      <c r="B3" s="103"/>
      <c r="C3" s="103"/>
      <c r="D3" s="104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4</v>
      </c>
      <c r="U3" s="5"/>
      <c r="V3" s="9">
        <f>COUNT(J41:J47)</f>
        <v>7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5" t="s">
        <v>20</v>
      </c>
      <c r="B4" s="106"/>
      <c r="C4" s="106"/>
      <c r="D4" s="107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5</v>
      </c>
      <c r="U4" s="5"/>
      <c r="V4" s="13">
        <f>AVERAGE(J41:J47)</f>
        <v>1.4857142857142789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62" t="s">
        <v>1</v>
      </c>
      <c r="B5" s="91" t="s">
        <v>23</v>
      </c>
      <c r="C5" s="64" t="s">
        <v>1</v>
      </c>
      <c r="D5" s="72" t="s">
        <v>23</v>
      </c>
      <c r="E5" s="20"/>
      <c r="F5"/>
      <c r="K5" s="2" t="s">
        <v>0</v>
      </c>
      <c r="L5" s="3"/>
      <c r="M5" s="12" t="s">
        <v>0</v>
      </c>
      <c r="T5" s="4" t="s">
        <v>6</v>
      </c>
      <c r="U5" s="5"/>
      <c r="V5" s="13">
        <f>(VAR(J41:J47))</f>
        <v>0.37989523809523157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63">
        <v>2554</v>
      </c>
      <c r="B6" s="90">
        <v>2.519999999999982</v>
      </c>
      <c r="C6" s="65"/>
      <c r="D6" s="83"/>
      <c r="E6" s="20"/>
      <c r="F6"/>
      <c r="K6" s="2" t="s">
        <v>7</v>
      </c>
      <c r="L6" s="3"/>
      <c r="M6" s="12" t="s">
        <v>0</v>
      </c>
      <c r="T6" s="4" t="s">
        <v>8</v>
      </c>
      <c r="U6" s="5"/>
      <c r="V6" s="13">
        <f>STDEV(J41:J47)</f>
        <v>0.616356421314187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63">
        <v>2555</v>
      </c>
      <c r="B7" s="90">
        <v>1.8499999999999943</v>
      </c>
      <c r="C7" s="65"/>
      <c r="D7" s="83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63">
        <v>2556</v>
      </c>
      <c r="B8" s="90">
        <v>1.69</v>
      </c>
      <c r="C8" s="65"/>
      <c r="D8" s="83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63">
        <v>2557</v>
      </c>
      <c r="B9" s="90">
        <v>1.3699999999999761</v>
      </c>
      <c r="C9" s="65"/>
      <c r="D9" s="83"/>
      <c r="E9" s="36"/>
      <c r="F9" s="36"/>
      <c r="U9" t="s">
        <v>16</v>
      </c>
      <c r="V9" s="14">
        <f>+B80</f>
        <v>0.477353</v>
      </c>
      <c r="X9" s="10">
        <f aca="true" t="shared" si="0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63">
        <v>2558</v>
      </c>
      <c r="B10" s="90">
        <v>0.57</v>
      </c>
      <c r="C10" s="65"/>
      <c r="D10" s="83"/>
      <c r="E10" s="35"/>
      <c r="F10" s="7"/>
      <c r="U10" t="s">
        <v>17</v>
      </c>
      <c r="V10" s="14">
        <f>+B81</f>
        <v>0.874926</v>
      </c>
      <c r="X10" s="10">
        <f t="shared" si="0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63">
        <v>2559</v>
      </c>
      <c r="B11" s="90">
        <v>1.1</v>
      </c>
      <c r="C11" s="65"/>
      <c r="D11" s="83"/>
      <c r="E11" s="32"/>
      <c r="F11" s="33"/>
      <c r="X11" s="10">
        <f t="shared" si="0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63">
        <v>2560</v>
      </c>
      <c r="B12" s="90">
        <v>1.3</v>
      </c>
      <c r="C12" s="65"/>
      <c r="D12" s="83"/>
      <c r="E12" s="32"/>
      <c r="F12" s="33"/>
      <c r="X12" s="10">
        <f t="shared" si="0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63"/>
      <c r="B13" s="90"/>
      <c r="C13" s="65"/>
      <c r="D13" s="83"/>
      <c r="E13" s="32"/>
      <c r="F13" s="33"/>
      <c r="S13" s="40"/>
      <c r="X13" s="10">
        <f t="shared" si="0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63"/>
      <c r="B14" s="90"/>
      <c r="C14" s="65"/>
      <c r="D14" s="83"/>
      <c r="E14" s="32"/>
      <c r="F14" s="33"/>
      <c r="S14" s="40"/>
      <c r="X14" s="10">
        <f t="shared" si="0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63"/>
      <c r="B15" s="90"/>
      <c r="C15" s="65"/>
      <c r="D15" s="83"/>
      <c r="E15" s="32"/>
      <c r="F15" s="33"/>
      <c r="S15" s="41"/>
      <c r="X15" s="10">
        <f t="shared" si="0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63"/>
      <c r="B16" s="90"/>
      <c r="C16" s="65"/>
      <c r="D16" s="83"/>
      <c r="E16" s="32"/>
      <c r="F16" s="33"/>
      <c r="S16" s="40"/>
      <c r="X16" s="10">
        <f t="shared" si="0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63"/>
      <c r="B17" s="90"/>
      <c r="C17" s="65"/>
      <c r="D17" s="83"/>
      <c r="E17" s="32"/>
      <c r="F17" s="33"/>
      <c r="S17" s="40"/>
      <c r="X17" s="10">
        <f t="shared" si="0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63"/>
      <c r="B18" s="90"/>
      <c r="C18" s="65"/>
      <c r="D18" s="83"/>
      <c r="E18" s="32"/>
      <c r="F18" s="34"/>
      <c r="S18" s="40"/>
      <c r="X18" s="10">
        <f t="shared" si="0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63"/>
      <c r="B19" s="90"/>
      <c r="C19" s="65"/>
      <c r="D19" s="83"/>
      <c r="E19" s="32"/>
      <c r="F19" s="34"/>
      <c r="S19" s="40"/>
      <c r="X19" s="10">
        <f t="shared" si="0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63"/>
      <c r="B20" s="90"/>
      <c r="C20" s="65"/>
      <c r="D20" s="83"/>
      <c r="E20" s="32"/>
      <c r="F20" s="34"/>
      <c r="S20" s="40"/>
      <c r="X20" s="10">
        <f t="shared" si="0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63"/>
      <c r="B21" s="90"/>
      <c r="C21" s="65"/>
      <c r="D21" s="83"/>
      <c r="E21" s="32"/>
      <c r="F21" s="34"/>
      <c r="S21" s="40"/>
      <c r="X21" s="10">
        <f t="shared" si="0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63"/>
      <c r="B22" s="90"/>
      <c r="C22" s="65"/>
      <c r="D22" s="83"/>
      <c r="E22" s="32"/>
      <c r="F22" s="34"/>
      <c r="S22" s="40"/>
      <c r="X22" s="10">
        <f t="shared" si="0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63"/>
      <c r="B23" s="90"/>
      <c r="C23" s="65"/>
      <c r="D23" s="83"/>
      <c r="E23" s="32"/>
      <c r="F23" s="34"/>
      <c r="S23" s="40"/>
      <c r="X23" s="10">
        <f t="shared" si="0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63"/>
      <c r="B24" s="90"/>
      <c r="C24" s="65"/>
      <c r="D24" s="83"/>
      <c r="E24" s="32"/>
      <c r="F24" s="34"/>
      <c r="S24" s="40"/>
      <c r="X24" s="10">
        <f t="shared" si="0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63"/>
      <c r="B25" s="90"/>
      <c r="C25" s="65"/>
      <c r="D25" s="83"/>
      <c r="F25"/>
      <c r="S25" s="40"/>
      <c r="X25" s="10">
        <f t="shared" si="0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63"/>
      <c r="B26" s="90"/>
      <c r="C26" s="65"/>
      <c r="D26" s="83"/>
      <c r="F26"/>
      <c r="S26" s="40"/>
      <c r="X26" s="10">
        <f t="shared" si="0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63"/>
      <c r="B27" s="90"/>
      <c r="C27" s="65"/>
      <c r="D27" s="83"/>
      <c r="F27"/>
      <c r="S27" s="40"/>
      <c r="X27" s="10">
        <f t="shared" si="0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63"/>
      <c r="B28" s="90"/>
      <c r="C28" s="65"/>
      <c r="D28" s="83"/>
      <c r="F28"/>
      <c r="S28" s="40"/>
      <c r="X28" s="10">
        <f t="shared" si="0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63"/>
      <c r="B29" s="90"/>
      <c r="C29" s="65"/>
      <c r="D29" s="83"/>
      <c r="F29"/>
      <c r="S29" s="40"/>
      <c r="X29" s="10">
        <f t="shared" si="0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63"/>
      <c r="B30" s="90"/>
      <c r="C30" s="65"/>
      <c r="D30" s="83"/>
      <c r="E30" s="20"/>
      <c r="F30"/>
      <c r="S30" s="40"/>
      <c r="X30" s="10">
        <f t="shared" si="0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63"/>
      <c r="B31" s="90"/>
      <c r="C31" s="65"/>
      <c r="D31" s="83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0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63"/>
      <c r="B32" s="90"/>
      <c r="C32" s="65"/>
      <c r="D32" s="83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0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63"/>
      <c r="B33" s="90"/>
      <c r="C33" s="65"/>
      <c r="D33" s="83"/>
      <c r="S33" s="40"/>
      <c r="X33" s="10">
        <f t="shared" si="0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89"/>
      <c r="B34" s="95"/>
      <c r="C34" s="92"/>
      <c r="D34" s="93"/>
      <c r="P34" s="16"/>
      <c r="Q34" s="16"/>
      <c r="R34" s="16"/>
      <c r="S34" s="40"/>
      <c r="X34" s="10">
        <f t="shared" si="0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0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9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0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22</v>
      </c>
      <c r="D37" s="81">
        <f aca="true" t="shared" si="1" ref="D37:O37">ROUND((((-LN(-LN(1-1/D36)))+$B$83*$B$84)/$B$83),2)</f>
        <v>1.41</v>
      </c>
      <c r="E37" s="81">
        <f t="shared" si="1"/>
        <v>1.79</v>
      </c>
      <c r="F37" s="81">
        <f t="shared" si="1"/>
        <v>2.03</v>
      </c>
      <c r="G37" s="81">
        <f t="shared" si="1"/>
        <v>2.21</v>
      </c>
      <c r="H37" s="81">
        <f t="shared" si="1"/>
        <v>2.35</v>
      </c>
      <c r="I37" s="81">
        <f t="shared" si="1"/>
        <v>2.73</v>
      </c>
      <c r="J37" s="81">
        <f t="shared" si="1"/>
        <v>3.24</v>
      </c>
      <c r="K37" s="81">
        <f t="shared" si="1"/>
        <v>3.4</v>
      </c>
      <c r="L37" s="81">
        <f t="shared" si="1"/>
        <v>3.9</v>
      </c>
      <c r="M37" s="82">
        <f t="shared" si="1"/>
        <v>4.39</v>
      </c>
      <c r="N37" s="82">
        <f t="shared" si="1"/>
        <v>4.88</v>
      </c>
      <c r="O37" s="82">
        <f t="shared" si="1"/>
        <v>5.53</v>
      </c>
      <c r="S37" s="40"/>
      <c r="X37" s="10">
        <f t="shared" si="0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10</v>
      </c>
      <c r="E38" s="52"/>
      <c r="F38" s="67" t="s">
        <v>18</v>
      </c>
      <c r="G38" s="68"/>
      <c r="H38" s="67"/>
      <c r="I38" s="68"/>
      <c r="J38" s="67"/>
      <c r="K38" s="67"/>
      <c r="L38" s="67"/>
      <c r="M38" s="69"/>
      <c r="N38" s="70"/>
      <c r="O38" s="71"/>
      <c r="P38" s="16"/>
      <c r="S38" s="40"/>
      <c r="X38" s="10">
        <f t="shared" si="0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19</v>
      </c>
      <c r="I41" s="75">
        <v>2554</v>
      </c>
      <c r="J41" s="77">
        <v>2.519999999999982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5">
        <v>2555</v>
      </c>
      <c r="J42" s="77">
        <v>1.8499999999999943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5">
        <v>2556</v>
      </c>
      <c r="J43" s="77">
        <v>1.69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5">
        <v>2557</v>
      </c>
      <c r="J44" s="77">
        <v>1.3699999999999761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5">
        <v>2558</v>
      </c>
      <c r="J45" s="77">
        <v>0.57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5">
        <v>2559</v>
      </c>
      <c r="J46" s="77">
        <v>1.1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5">
        <v>2560</v>
      </c>
      <c r="J47" s="77">
        <v>1.3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5"/>
      <c r="J48" s="77"/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5"/>
      <c r="J49" s="77"/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5"/>
      <c r="J50" s="77"/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5"/>
      <c r="J51" s="77"/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5"/>
      <c r="J52" s="77"/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5"/>
      <c r="J53" s="77"/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5"/>
      <c r="J54" s="77"/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5"/>
      <c r="J55" s="77"/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5"/>
      <c r="J56" s="77"/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5"/>
      <c r="J57" s="77"/>
      <c r="K57" s="18"/>
      <c r="S57" s="40"/>
      <c r="Y57" s="22" t="s">
        <v>0</v>
      </c>
      <c r="Z57" s="22" t="s">
        <v>11</v>
      </c>
    </row>
    <row r="58" spans="2:30" ht="22.5">
      <c r="B58" s="20"/>
      <c r="C58" s="20"/>
      <c r="D58" s="20"/>
      <c r="E58" s="20"/>
      <c r="I58" s="75"/>
      <c r="J58" s="77"/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5"/>
      <c r="J59" s="77"/>
      <c r="K59" s="18"/>
      <c r="S59" s="40"/>
      <c r="Y59" s="8">
        <f aca="true" t="shared" si="2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5"/>
      <c r="J60" s="77"/>
      <c r="K60" s="18"/>
      <c r="S60" s="40"/>
      <c r="Y60" s="8">
        <f t="shared" si="2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5"/>
      <c r="J61" s="77"/>
      <c r="K61" s="18"/>
      <c r="S61" s="40"/>
      <c r="Y61" s="8">
        <f t="shared" si="2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5"/>
      <c r="J62" s="77"/>
      <c r="K62" s="18"/>
      <c r="S62" s="42"/>
      <c r="Y62" s="8">
        <f t="shared" si="2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6"/>
      <c r="J63" s="78"/>
      <c r="K63" s="53"/>
      <c r="L63" s="25"/>
      <c r="M63" s="25"/>
      <c r="N63" s="25"/>
      <c r="O63" s="25"/>
      <c r="P63" s="25"/>
      <c r="Q63" s="25"/>
      <c r="R63" s="25"/>
      <c r="Y63" s="8">
        <f t="shared" si="2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84"/>
      <c r="J64" s="79"/>
      <c r="K64" s="54"/>
      <c r="L64" s="17"/>
      <c r="M64" s="17"/>
      <c r="N64" s="17"/>
      <c r="O64" s="17"/>
      <c r="P64" s="17"/>
      <c r="Q64" s="17"/>
      <c r="R64" s="17"/>
      <c r="Y64" s="8">
        <f t="shared" si="2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5"/>
      <c r="J65" s="77"/>
      <c r="K65" s="18"/>
      <c r="Y65" s="8">
        <f t="shared" si="2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5"/>
      <c r="J66" s="77"/>
      <c r="K66" s="18"/>
      <c r="Y66" s="8">
        <f t="shared" si="2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5"/>
      <c r="J67" s="77"/>
      <c r="K67" s="18"/>
      <c r="Y67" s="8">
        <f t="shared" si="2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5"/>
      <c r="J68" s="77"/>
      <c r="K68" s="18"/>
      <c r="Y68" s="8">
        <f t="shared" si="2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5"/>
      <c r="J69" s="77"/>
      <c r="K69" s="18"/>
      <c r="Y69" s="8">
        <f t="shared" si="2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5"/>
      <c r="J70" s="77"/>
      <c r="K70" s="18"/>
      <c r="Y70" s="8">
        <f t="shared" si="2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5"/>
      <c r="J71" s="77"/>
      <c r="K71" s="18"/>
      <c r="Y71" s="8">
        <f t="shared" si="2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5"/>
      <c r="J72" s="77"/>
      <c r="K72" s="18"/>
      <c r="Y72" s="8">
        <f t="shared" si="2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5"/>
      <c r="J73" s="77"/>
      <c r="K73" s="18"/>
      <c r="Y73" s="8">
        <f t="shared" si="2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5"/>
      <c r="J74" s="77"/>
      <c r="K74" s="18"/>
      <c r="Y74" s="8">
        <f t="shared" si="2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5"/>
      <c r="J75" s="77"/>
      <c r="K75" s="18"/>
      <c r="Y75" s="8">
        <f t="shared" si="2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5"/>
      <c r="J76" s="77"/>
      <c r="K76" s="18"/>
      <c r="Y76" s="8">
        <f t="shared" si="2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5"/>
      <c r="J77" s="77"/>
      <c r="K77" s="18"/>
      <c r="Y77" s="8">
        <f t="shared" si="2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1</v>
      </c>
      <c r="B78" s="20"/>
      <c r="C78" s="20"/>
      <c r="D78" s="20"/>
      <c r="E78" s="20"/>
      <c r="F78" s="20">
        <f>+A78+1</f>
        <v>2</v>
      </c>
      <c r="I78" s="75"/>
      <c r="J78" s="77"/>
      <c r="K78" s="18"/>
      <c r="Y78" s="8">
        <f t="shared" si="2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7</v>
      </c>
      <c r="B79" s="20"/>
      <c r="C79" s="20"/>
      <c r="D79" s="20"/>
      <c r="E79" s="20"/>
      <c r="I79" s="75"/>
      <c r="J79" s="77"/>
      <c r="K79" s="18"/>
      <c r="Y79" s="8">
        <f t="shared" si="2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12</v>
      </c>
      <c r="B80" s="27">
        <f>IF($A$79&gt;=6,VLOOKUP($F$78,$X$3:$AC$38,$A$79-4),VLOOKUP($A$78,$X$3:$AC$38,$A$79+1))</f>
        <v>0.477353</v>
      </c>
      <c r="C80" s="27"/>
      <c r="D80" s="27"/>
      <c r="E80" s="27"/>
      <c r="I80" s="75"/>
      <c r="J80" s="77"/>
      <c r="K80" s="18"/>
      <c r="Y80" s="8">
        <f t="shared" si="2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13</v>
      </c>
      <c r="B81" s="27">
        <f>IF($A$79&gt;=6,VLOOKUP($F$78,$Y$58:$AD$97,$A$79-4),VLOOKUP($A$78,$Y$58:$AD$97,$A$79+1))</f>
        <v>0.874926</v>
      </c>
      <c r="C81" s="27"/>
      <c r="D81" s="27"/>
      <c r="E81" s="27"/>
      <c r="I81" s="75"/>
      <c r="J81" s="77"/>
      <c r="K81" s="18"/>
      <c r="Y81" s="8">
        <f t="shared" si="2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5"/>
      <c r="J82" s="77"/>
      <c r="K82" s="18"/>
      <c r="Y82" s="8">
        <f t="shared" si="2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14</v>
      </c>
      <c r="B83" s="28">
        <f>B81/V6</f>
        <v>1.4195130767592141</v>
      </c>
      <c r="C83" s="28"/>
      <c r="D83" s="28"/>
      <c r="E83" s="28"/>
      <c r="I83" s="75"/>
      <c r="J83" s="77"/>
      <c r="K83" s="18"/>
      <c r="Y83" s="8">
        <f t="shared" si="2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15</v>
      </c>
      <c r="B84" s="56">
        <f>V4-(B80/B83)</f>
        <v>1.1494348897612598</v>
      </c>
      <c r="C84" s="28"/>
      <c r="D84" s="28"/>
      <c r="E84" s="28"/>
      <c r="I84" s="75"/>
      <c r="J84" s="77"/>
      <c r="K84" s="18"/>
      <c r="Y84" s="8">
        <f t="shared" si="2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5"/>
      <c r="J85" s="77"/>
      <c r="K85" s="18"/>
      <c r="Y85" s="8">
        <f t="shared" si="2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5"/>
      <c r="J86" s="77"/>
      <c r="K86" s="18"/>
      <c r="Y86" s="8">
        <f t="shared" si="2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5"/>
      <c r="J87" s="77"/>
      <c r="K87" s="18"/>
      <c r="Y87" s="8">
        <f t="shared" si="2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5"/>
      <c r="J88" s="77"/>
      <c r="K88" s="18"/>
      <c r="W88" s="29"/>
      <c r="Y88" s="8">
        <f t="shared" si="2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5"/>
      <c r="J89" s="77"/>
      <c r="K89" s="18"/>
      <c r="Y89" s="8">
        <f t="shared" si="2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5"/>
      <c r="J90" s="77"/>
      <c r="K90" s="18"/>
      <c r="Y90" s="8">
        <f t="shared" si="2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5"/>
      <c r="J91" s="80"/>
      <c r="K91" s="18"/>
      <c r="Y91" s="8">
        <f t="shared" si="2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5"/>
      <c r="J92" s="80"/>
      <c r="K92" s="18"/>
      <c r="Y92" s="8">
        <f t="shared" si="2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6"/>
      <c r="J93" s="80"/>
      <c r="K93" s="18"/>
      <c r="Y93" s="8">
        <f t="shared" si="2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6"/>
      <c r="J94" s="80"/>
      <c r="K94" s="18"/>
      <c r="Y94" s="8">
        <f t="shared" si="2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5"/>
      <c r="J95" s="75"/>
      <c r="K95" s="18"/>
      <c r="Y95" s="8">
        <f t="shared" si="2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2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workbookViewId="0" topLeftCell="A1">
      <selection activeCell="D8" sqref="D8:D9"/>
    </sheetView>
  </sheetViews>
  <sheetFormatPr defaultColWidth="9.140625" defaultRowHeight="21.75"/>
  <sheetData>
    <row r="1" ht="21.75">
      <c r="D1" s="74">
        <v>215.161</v>
      </c>
    </row>
    <row r="2" spans="2:4" ht="21.75">
      <c r="B2" s="87">
        <v>2544</v>
      </c>
      <c r="C2" s="85">
        <v>5.46</v>
      </c>
      <c r="D2" s="94"/>
    </row>
    <row r="3" spans="2:4" ht="21.75">
      <c r="B3" s="88">
        <v>2545</v>
      </c>
      <c r="C3" s="86">
        <v>4.17</v>
      </c>
      <c r="D3" s="94"/>
    </row>
    <row r="4" spans="2:4" ht="21.75">
      <c r="B4" s="88">
        <v>2546</v>
      </c>
      <c r="C4" s="86">
        <v>2.82</v>
      </c>
      <c r="D4" s="94"/>
    </row>
    <row r="5" spans="2:4" ht="21.75">
      <c r="B5" s="88">
        <v>2547</v>
      </c>
      <c r="C5" s="86">
        <v>3.47</v>
      </c>
      <c r="D5" s="94"/>
    </row>
    <row r="6" spans="2:4" ht="21.75">
      <c r="B6" s="88">
        <v>2548</v>
      </c>
      <c r="C6" s="86">
        <v>4.64</v>
      </c>
      <c r="D6" s="94"/>
    </row>
    <row r="7" spans="2:4" ht="21.75">
      <c r="B7" s="88">
        <v>2549</v>
      </c>
      <c r="C7" s="86">
        <v>4.42</v>
      </c>
      <c r="D7" s="94"/>
    </row>
    <row r="8" spans="2:4" ht="21.75">
      <c r="B8" s="88">
        <v>2550</v>
      </c>
      <c r="C8" s="86">
        <v>217.96</v>
      </c>
      <c r="D8" s="94">
        <f>C8-$D$1</f>
        <v>2.7990000000000066</v>
      </c>
    </row>
    <row r="9" spans="2:4" ht="21.75">
      <c r="B9" s="88">
        <v>2551</v>
      </c>
      <c r="C9" s="86">
        <v>217.78</v>
      </c>
      <c r="D9" s="94">
        <f>C9-$D$1</f>
        <v>2.6189999999999998</v>
      </c>
    </row>
    <row r="10" spans="2:4" ht="21.75">
      <c r="B10" s="88"/>
      <c r="C10" s="86"/>
      <c r="D10" s="94"/>
    </row>
    <row r="11" spans="2:4" ht="21.75">
      <c r="B11" s="88"/>
      <c r="C11" s="86"/>
      <c r="D11" s="94"/>
    </row>
    <row r="12" spans="2:4" ht="21.75">
      <c r="B12" s="18"/>
      <c r="C12" s="96"/>
      <c r="D12" s="97"/>
    </row>
    <row r="13" spans="2:4" ht="21.75">
      <c r="B13" s="18"/>
      <c r="C13" s="96"/>
      <c r="D13" s="98"/>
    </row>
    <row r="14" spans="2:4" ht="21.75">
      <c r="B14" s="18"/>
      <c r="C14" s="96"/>
      <c r="D14" s="98"/>
    </row>
    <row r="15" spans="2:4" ht="21.75">
      <c r="B15" s="18"/>
      <c r="C15" s="96"/>
      <c r="D15" s="98"/>
    </row>
    <row r="16" spans="2:4" ht="21.75">
      <c r="B16" s="18"/>
      <c r="C16" s="98"/>
      <c r="D16" s="96"/>
    </row>
    <row r="17" spans="2:4" ht="21.75">
      <c r="B17" s="18"/>
      <c r="C17" s="98"/>
      <c r="D17" s="96"/>
    </row>
    <row r="18" spans="2:4" ht="21.75">
      <c r="B18" s="18"/>
      <c r="C18" s="96"/>
      <c r="D18" s="98"/>
    </row>
    <row r="19" spans="2:4" ht="21.75">
      <c r="B19" s="18"/>
      <c r="C19" s="96"/>
      <c r="D19" s="98"/>
    </row>
    <row r="20" spans="2:4" ht="21.75">
      <c r="B20" s="18"/>
      <c r="C20" s="96"/>
      <c r="D20" s="98"/>
    </row>
    <row r="21" spans="2:4" ht="21.75">
      <c r="B21" s="18"/>
      <c r="C21" s="96"/>
      <c r="D21" s="98"/>
    </row>
    <row r="22" spans="2:4" ht="21.75">
      <c r="B22" s="18"/>
      <c r="C22" s="96"/>
      <c r="D22" s="98"/>
    </row>
    <row r="23" spans="2:4" ht="21.75">
      <c r="B23" s="18"/>
      <c r="C23" s="96"/>
      <c r="D23" s="98"/>
    </row>
    <row r="24" spans="2:4" ht="21.75">
      <c r="B24" s="18"/>
      <c r="C24" s="96"/>
      <c r="D24" s="98"/>
    </row>
    <row r="25" spans="2:4" ht="21.75">
      <c r="B25" s="18"/>
      <c r="C25" s="96"/>
      <c r="D25" s="98"/>
    </row>
    <row r="26" spans="2:4" ht="21.75">
      <c r="B26" s="18"/>
      <c r="C26" s="96"/>
      <c r="D26" s="98"/>
    </row>
    <row r="27" spans="2:4" ht="21.75">
      <c r="B27" s="18"/>
      <c r="C27" s="96"/>
      <c r="D27" s="98"/>
    </row>
    <row r="28" spans="2:4" ht="21.75">
      <c r="B28" s="18"/>
      <c r="C28" s="96"/>
      <c r="D28" s="98"/>
    </row>
    <row r="29" spans="2:4" ht="21.75">
      <c r="B29" s="18"/>
      <c r="C29" s="98"/>
      <c r="D29" s="96"/>
    </row>
    <row r="30" spans="2:4" ht="21.75">
      <c r="B30" s="18"/>
      <c r="C30" s="98"/>
      <c r="D30" s="96"/>
    </row>
    <row r="31" spans="2:4" ht="21.75">
      <c r="B31" s="18"/>
      <c r="C31" s="96"/>
      <c r="D31" s="98"/>
    </row>
    <row r="32" spans="2:4" ht="21.75">
      <c r="B32" s="18"/>
      <c r="C32" s="96"/>
      <c r="D32" s="98"/>
    </row>
    <row r="33" spans="2:4" ht="21.75">
      <c r="B33" s="18"/>
      <c r="C33" s="96"/>
      <c r="D33" s="98"/>
    </row>
    <row r="34" spans="2:4" ht="21.75">
      <c r="B34" s="18"/>
      <c r="C34" s="96"/>
      <c r="D34" s="98"/>
    </row>
    <row r="35" spans="2:4" ht="21.75">
      <c r="B35" s="18"/>
      <c r="C35" s="96"/>
      <c r="D35" s="98"/>
    </row>
    <row r="36" spans="2:4" ht="21.75">
      <c r="B36" s="18"/>
      <c r="C36" s="96"/>
      <c r="D36" s="96"/>
    </row>
    <row r="37" spans="2:4" ht="21.75">
      <c r="B37" s="18"/>
      <c r="C37" s="96"/>
      <c r="D37" s="96"/>
    </row>
    <row r="38" spans="2:4" ht="21.75">
      <c r="B38" s="18"/>
      <c r="C38" s="96"/>
      <c r="D38" s="96"/>
    </row>
    <row r="39" spans="2:4" ht="21.75">
      <c r="B39" s="18"/>
      <c r="C39" s="96"/>
      <c r="D39" s="96"/>
    </row>
    <row r="40" spans="2:4" ht="21.75">
      <c r="B40" s="18"/>
      <c r="C40" s="96"/>
      <c r="D40" s="96"/>
    </row>
    <row r="41" spans="2:4" ht="21.75">
      <c r="B41" s="18"/>
      <c r="C41" s="96"/>
      <c r="D41" s="96"/>
    </row>
    <row r="42" spans="2:4" ht="21.75">
      <c r="B42" s="18"/>
      <c r="C42" s="96"/>
      <c r="D42" s="98"/>
    </row>
    <row r="43" spans="2:4" ht="21.75">
      <c r="B43" s="18"/>
      <c r="C43" s="96"/>
      <c r="D43" s="98"/>
    </row>
    <row r="44" spans="2:4" ht="21.75">
      <c r="B44" s="18"/>
      <c r="C44" s="96"/>
      <c r="D44" s="96"/>
    </row>
    <row r="45" spans="2:4" ht="21.75">
      <c r="B45" s="18"/>
      <c r="C45" s="96"/>
      <c r="D45" s="96"/>
    </row>
    <row r="46" spans="2:4" ht="21.75">
      <c r="B46" s="18"/>
      <c r="C46" s="96"/>
      <c r="D46" s="96"/>
    </row>
    <row r="47" spans="2:4" ht="21.75">
      <c r="B47" s="18"/>
      <c r="C47" s="96"/>
      <c r="D47" s="96"/>
    </row>
    <row r="48" spans="2:4" ht="21.75">
      <c r="B48" s="18"/>
      <c r="C48" s="96"/>
      <c r="D48" s="96"/>
    </row>
    <row r="49" spans="2:4" ht="21.75">
      <c r="B49" s="18"/>
      <c r="C49" s="96"/>
      <c r="D49" s="96"/>
    </row>
    <row r="50" spans="2:4" ht="21.75">
      <c r="B50" s="18"/>
      <c r="C50" s="96"/>
      <c r="D50" s="96"/>
    </row>
    <row r="51" spans="2:4" ht="21.75">
      <c r="B51" s="99"/>
      <c r="C51" s="100"/>
      <c r="D51" s="96"/>
    </row>
    <row r="52" spans="2:4" ht="21.75">
      <c r="B52" s="99"/>
      <c r="C52" s="100"/>
      <c r="D52" s="96"/>
    </row>
    <row r="53" spans="2:4" ht="21.75">
      <c r="B53" s="99"/>
      <c r="C53" s="100"/>
      <c r="D53" s="96"/>
    </row>
    <row r="54" spans="2:4" ht="21.75">
      <c r="B54" s="99"/>
      <c r="C54" s="100"/>
      <c r="D54" s="96"/>
    </row>
    <row r="55" spans="2:4" ht="21.75">
      <c r="B55" s="99"/>
      <c r="C55" s="100"/>
      <c r="D55" s="96"/>
    </row>
    <row r="56" spans="2:4" ht="22.5">
      <c r="B56" s="18"/>
      <c r="C56" s="101"/>
      <c r="D56" s="96"/>
    </row>
    <row r="57" ht="21.75">
      <c r="D57" s="73"/>
    </row>
    <row r="58" ht="21.75">
      <c r="D58" s="73"/>
    </row>
    <row r="59" ht="21.75">
      <c r="D59" s="73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2009-08-14T07:09:32Z</cp:lastPrinted>
  <dcterms:created xsi:type="dcterms:W3CDTF">2001-08-27T04:05:15Z</dcterms:created>
  <dcterms:modified xsi:type="dcterms:W3CDTF">2018-01-15T07:54:53Z</dcterms:modified>
  <cp:category/>
  <cp:version/>
  <cp:contentType/>
  <cp:contentStatus/>
</cp:coreProperties>
</file>