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3a" sheetId="1" r:id="rId1"/>
    <sheet name="W.3A" sheetId="2" r:id="rId2"/>
  </sheets>
  <definedNames>
    <definedName name="_xlnm.Print_Area" localSheetId="0">'H41w3a'!$A:$O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<sst xmlns="http://schemas.openxmlformats.org/spreadsheetml/2006/main" count="112" uniqueCount="35">
  <si>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</si>
  <si>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</si>
  <si>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</si>
  <si>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</si>
  <si>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</si>
  <si>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</si>
  <si>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</si>
  <si>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</si>
  <si>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</si>
  <si>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</si>
  <si>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</si>
  <si>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</si>
  <si>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</si>
  <si>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</si>
  <si>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</si>
  <si>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</si>
  <si>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</si>
  <si>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</si>
  <si>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ม.(รสม.)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</si>
  <si>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</si>
  <si>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</si>
  <si>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</si>
  <si>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</si>
  <si>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</si>
  <si>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</si>
  <si>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</si>
  <si>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</si>
  <si>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</si>
  <si>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</si>
  <si>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-</t>
  </si>
  <si>
    <r>
      <t>หมายเหตุ</t>
    </r>
    <r>
      <rPr>
        <sz val="14"/>
        <rFont val="TH SarabunPSK"/>
        <family val="2"/>
      </rPr>
      <t xml:space="preserve"> 1.ปีน้ำเริ่มตั้งแต่ 1 เม.ย. ถึง 31 มี.ค. ของปีต่อไป</t>
    </r>
  </si>
  <si>
    <t>พื้นที่รับน้ำ    8,924    ตร.กม.</t>
  </si>
  <si>
    <t>พื้นที่รับน้ำ    8,924 ตร.กม.</t>
  </si>
  <si>
    <t>ตลิ่งฝั่งซ้าย 169.95  ม.(ร.ท.ก.) ตลิ่งฝั่งขวา 169.98 ม.(ร.ท.ก.) ท้องน้ำ   ม.(ร.ท.ก.) ศูนย์เสาระดับน้ำ 161.00 ม.(ร.ท.ก.)</t>
  </si>
  <si>
    <t>ตลิ่งฝั่งซ้าย 169.95  ม.(ร.ท.ก.) ตลิ่งฝั่งขวา 169.98 ม.(ร.ท.ก.) ท้องน้ำ  ม.(ร.ท.ก.) ศูนย์เสาระดับน้ำ 161.00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</si>
</sst>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ด\ด\ด"/>
    <numFmt numFmtId="180" formatCode="d\ mmm"/>
    <numFmt numFmtId="181" formatCode="0_)"/>
    <numFmt numFmtId="182" formatCode="0_);\(0\)"/>
    <numFmt numFmtId="183" formatCode="0.0"/>
    <numFmt numFmtId="184" formatCode="mmm\-yyyy"/>
    <numFmt numFmtId="185" formatCode="0.00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55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8" fontId="8" fillId="0" borderId="11" xfId="0" applyNumberFormat="1" applyFont="1" applyBorder="1" applyAlignment="1">
      <alignment horizontal="centerContinuous"/>
    </xf>
    <xf numFmtId="178" fontId="8" fillId="0" borderId="12" xfId="0" applyNumberFormat="1" applyFont="1" applyBorder="1" applyAlignment="1">
      <alignment horizontal="centerContinuous"/>
    </xf>
    <xf numFmtId="178" fontId="8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78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8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Continuous"/>
    </xf>
    <xf numFmtId="178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 horizontal="left"/>
    </xf>
    <xf numFmtId="2" fontId="8" fillId="0" borderId="20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7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178" fontId="8" fillId="0" borderId="17" xfId="0" applyNumberFormat="1" applyFont="1" applyBorder="1" applyAlignment="1">
      <alignment horizontal="right"/>
    </xf>
    <xf numFmtId="178" fontId="8" fillId="0" borderId="17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180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179" fontId="6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2" fontId="6" fillId="33" borderId="27" xfId="0" applyNumberFormat="1" applyFont="1" applyFill="1" applyBorder="1" applyAlignment="1">
      <alignment horizontal="right"/>
    </xf>
    <xf numFmtId="180" fontId="6" fillId="0" borderId="24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7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80" fontId="6" fillId="0" borderId="24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 horizontal="center"/>
    </xf>
    <xf numFmtId="178" fontId="6" fillId="0" borderId="23" xfId="0" applyNumberFormat="1" applyFont="1" applyBorder="1" applyAlignment="1">
      <alignment horizontal="right"/>
    </xf>
    <xf numFmtId="178" fontId="6" fillId="0" borderId="24" xfId="0" applyNumberFormat="1" applyFont="1" applyBorder="1" applyAlignment="1">
      <alignment horizontal="right"/>
    </xf>
    <xf numFmtId="0" fontId="11" fillId="0" borderId="0" xfId="0" applyFont="1" applyAlignment="1">
      <alignment/>
    </xf>
    <xf numFmtId="2" fontId="6" fillId="34" borderId="31" xfId="0" applyNumberFormat="1" applyFont="1" applyFill="1" applyBorder="1" applyAlignment="1">
      <alignment horizontal="center"/>
    </xf>
    <xf numFmtId="2" fontId="6" fillId="34" borderId="32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1" fontId="6" fillId="36" borderId="31" xfId="0" applyNumberFormat="1" applyFont="1" applyFill="1" applyBorder="1" applyAlignment="1" applyProtection="1">
      <alignment horizontal="center"/>
      <protection/>
    </xf>
    <xf numFmtId="0" fontId="6" fillId="34" borderId="33" xfId="0" applyFont="1" applyFill="1" applyBorder="1" applyAlignment="1">
      <alignment horizontal="center"/>
    </xf>
    <xf numFmtId="181" fontId="6" fillId="35" borderId="33" xfId="0" applyNumberFormat="1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181" fontId="6" fillId="35" borderId="34" xfId="0" applyNumberFormat="1" applyFont="1" applyFill="1" applyBorder="1" applyAlignment="1">
      <alignment horizontal="center"/>
    </xf>
    <xf numFmtId="181" fontId="6" fillId="35" borderId="31" xfId="0" applyNumberFormat="1" applyFont="1" applyFill="1" applyBorder="1" applyAlignment="1">
      <alignment horizontal="center"/>
    </xf>
    <xf numFmtId="1" fontId="6" fillId="36" borderId="31" xfId="0" applyNumberFormat="1" applyFont="1" applyFill="1" applyBorder="1" applyAlignment="1">
      <alignment horizontal="center"/>
    </xf>
    <xf numFmtId="1" fontId="6" fillId="36" borderId="32" xfId="0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center"/>
    </xf>
    <xf numFmtId="181" fontId="6" fillId="35" borderId="32" xfId="0" applyNumberFormat="1" applyFont="1" applyFill="1" applyBorder="1" applyAlignment="1">
      <alignment horizontal="center"/>
    </xf>
    <xf numFmtId="1" fontId="6" fillId="36" borderId="35" xfId="0" applyNumberFormat="1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>
      <alignment horizontal="center"/>
    </xf>
    <xf numFmtId="181" fontId="6" fillId="35" borderId="19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18" xfId="0" applyNumberFormat="1" applyFont="1" applyBorder="1" applyAlignment="1">
      <alignment horizontal="centerContinuous"/>
    </xf>
    <xf numFmtId="4" fontId="8" fillId="0" borderId="20" xfId="0" applyNumberFormat="1" applyFont="1" applyBorder="1" applyAlignment="1">
      <alignment horizontal="centerContinuous"/>
    </xf>
    <xf numFmtId="4" fontId="8" fillId="0" borderId="17" xfId="0" applyNumberFormat="1" applyFont="1" applyBorder="1" applyAlignment="1">
      <alignment horizontal="centerContinuous"/>
    </xf>
    <xf numFmtId="4" fontId="6" fillId="0" borderId="22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centerContinuous"/>
    </xf>
    <xf numFmtId="4" fontId="8" fillId="0" borderId="20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4" fontId="6" fillId="35" borderId="31" xfId="0" applyNumberFormat="1" applyFont="1" applyFill="1" applyBorder="1" applyAlignment="1">
      <alignment horizontal="center"/>
    </xf>
    <xf numFmtId="4" fontId="6" fillId="35" borderId="32" xfId="0" applyNumberFormat="1" applyFont="1" applyFill="1" applyBorder="1" applyAlignment="1">
      <alignment horizontal="center"/>
    </xf>
    <xf numFmtId="4" fontId="6" fillId="35" borderId="19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9" fillId="0" borderId="14" xfId="0" applyNumberFormat="1" applyFont="1" applyBorder="1" applyAlignment="1">
      <alignment horizontal="left"/>
    </xf>
    <xf numFmtId="180" fontId="6" fillId="0" borderId="14" xfId="0" applyNumberFormat="1" applyFont="1" applyBorder="1" applyAlignment="1">
      <alignment horizontal="left"/>
    </xf>
    <xf numFmtId="178" fontId="6" fillId="0" borderId="14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left"/>
    </xf>
    <xf numFmtId="178" fontId="6" fillId="0" borderId="0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180" fontId="6" fillId="0" borderId="26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19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6" fillId="0" borderId="40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178" fontId="8" fillId="0" borderId="18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2" fontId="6" fillId="34" borderId="32" xfId="0" applyNumberFormat="1" applyFont="1" applyFill="1" applyBorder="1" applyAlignment="1">
      <alignment horizontal="right"/>
    </xf>
    <xf numFmtId="4" fontId="6" fillId="35" borderId="32" xfId="0" applyNumberFormat="1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4" fontId="51" fillId="37" borderId="42" xfId="0" applyNumberFormat="1" applyFont="1" applyFill="1" applyBorder="1" applyAlignment="1">
      <alignment horizontal="right"/>
    </xf>
    <xf numFmtId="1" fontId="12" fillId="36" borderId="10" xfId="0" applyNumberFormat="1" applyFont="1" applyFill="1" applyBorder="1" applyAlignment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W.3A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5"/>
          <c:w val="0.838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'W.3A'!$X$5:$X$60</c:f>
              <c:numCache/>
            </c:numRef>
          </c:cat>
          <c:val>
            <c:numRef>
              <c:f>'W.3A'!$Y$5:$Y$60</c:f>
              <c:numCache/>
            </c:numRef>
          </c:val>
        </c:ser>
        <c:axId val="16742793"/>
        <c:axId val="16467410"/>
      </c:barChart>
      <c:catAx>
        <c:axId val="16742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6467410"/>
        <c:crosses val="autoZero"/>
        <c:auto val="1"/>
        <c:lblOffset val="100"/>
        <c:tickLblSkip val="2"/>
        <c:noMultiLvlLbl val="0"/>
      </c:catAx>
      <c:valAx>
        <c:axId val="1646741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74279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9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'W.3A'!$X$5:$X$60</c:f>
              <c:numCache/>
            </c:numRef>
          </c:cat>
          <c:val>
            <c:numRef>
              <c:f>'W.3A'!$Z$5:$Z$60</c:f>
              <c:numCache/>
            </c:numRef>
          </c:val>
        </c:ser>
        <c:axId val="13988963"/>
        <c:axId val="58791804"/>
      </c:barChart>
      <c:catAx>
        <c:axId val="1398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791804"/>
        <c:crosses val="autoZero"/>
        <c:auto val="1"/>
        <c:lblOffset val="100"/>
        <c:tickLblSkip val="2"/>
        <c:noMultiLvlLbl val="0"/>
      </c:catAx>
      <c:valAx>
        <c:axId val="5879180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98896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PageLayoutView="0" workbookViewId="0" topLeftCell="A58">
      <selection activeCell="AB71" sqref="AB71"/>
    </sheetView>
  </sheetViews>
  <sheetFormatPr defaultColWidth="7.33203125" defaultRowHeight="21"/>
  <cols>
    <col min="1" max="1" width="7.33203125" style="1" customWidth="1"/>
    <col min="2" max="2" width="7.33203125" style="6" customWidth="1"/>
    <col min="3" max="3" width="9.16015625" style="6" customWidth="1"/>
    <col min="4" max="4" width="8.5" style="11" customWidth="1"/>
    <col min="5" max="5" width="8.5" style="1" customWidth="1"/>
    <col min="6" max="6" width="9.16015625" style="6" customWidth="1"/>
    <col min="7" max="7" width="8.5" style="11" customWidth="1"/>
    <col min="8" max="9" width="8.5" style="6" customWidth="1"/>
    <col min="10" max="10" width="8.5" style="11" customWidth="1"/>
    <col min="11" max="12" width="8.5" style="6" customWidth="1"/>
    <col min="13" max="13" width="8.5" style="11" customWidth="1"/>
    <col min="14" max="14" width="10.16015625" style="1" customWidth="1"/>
    <col min="15" max="15" width="8.5" style="1" customWidth="1"/>
    <col min="16" max="16384" width="7.332031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32</v>
      </c>
      <c r="M3" s="16"/>
      <c r="N3" s="13"/>
      <c r="O3" s="13"/>
      <c r="AO3" s="19"/>
      <c r="AP3" s="20"/>
    </row>
    <row r="4" spans="1:42" ht="22.5" customHeight="1">
      <c r="A4" s="12" t="s">
        <v>33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161</v>
      </c>
      <c r="AO4" s="19"/>
      <c r="AP4" s="20"/>
    </row>
    <row r="5" spans="1:42" ht="18.75">
      <c r="A5" s="23"/>
      <c r="B5" s="24" t="s">
        <v>3</v>
      </c>
      <c r="C5" s="25"/>
      <c r="D5" s="26"/>
      <c r="E5" s="24"/>
      <c r="F5" s="24"/>
      <c r="G5" s="27"/>
      <c r="H5" s="27" t="s">
        <v>4</v>
      </c>
      <c r="I5" s="24"/>
      <c r="J5" s="26"/>
      <c r="K5" s="24"/>
      <c r="L5" s="24"/>
      <c r="M5" s="28"/>
      <c r="N5" s="29" t="s">
        <v>5</v>
      </c>
      <c r="O5" s="30"/>
      <c r="AO5" s="19"/>
      <c r="AP5" s="20"/>
    </row>
    <row r="6" spans="1:42" ht="18.75">
      <c r="A6" s="31" t="s">
        <v>6</v>
      </c>
      <c r="B6" s="32" t="s">
        <v>7</v>
      </c>
      <c r="C6" s="33"/>
      <c r="D6" s="34"/>
      <c r="E6" s="32" t="s">
        <v>8</v>
      </c>
      <c r="F6" s="35"/>
      <c r="G6" s="34"/>
      <c r="H6" s="32" t="s">
        <v>7</v>
      </c>
      <c r="I6" s="35"/>
      <c r="J6" s="34"/>
      <c r="K6" s="32" t="s">
        <v>8</v>
      </c>
      <c r="L6" s="35"/>
      <c r="M6" s="36"/>
      <c r="N6" s="37" t="s">
        <v>1</v>
      </c>
      <c r="O6" s="32"/>
      <c r="AO6" s="19"/>
      <c r="AP6" s="20"/>
    </row>
    <row r="7" spans="1:42" s="6" customFormat="1" ht="18.75">
      <c r="A7" s="38" t="s">
        <v>9</v>
      </c>
      <c r="B7" s="39" t="s">
        <v>10</v>
      </c>
      <c r="C7" s="39" t="s">
        <v>11</v>
      </c>
      <c r="D7" s="40" t="s">
        <v>12</v>
      </c>
      <c r="E7" s="39" t="s">
        <v>10</v>
      </c>
      <c r="F7" s="39" t="s">
        <v>11</v>
      </c>
      <c r="G7" s="40" t="s">
        <v>12</v>
      </c>
      <c r="H7" s="41" t="s">
        <v>10</v>
      </c>
      <c r="I7" s="42" t="s">
        <v>11</v>
      </c>
      <c r="J7" s="40" t="s">
        <v>12</v>
      </c>
      <c r="K7" s="43" t="s">
        <v>10</v>
      </c>
      <c r="L7" s="43" t="s">
        <v>11</v>
      </c>
      <c r="M7" s="44" t="s">
        <v>12</v>
      </c>
      <c r="N7" s="43" t="s">
        <v>11</v>
      </c>
      <c r="O7" s="43" t="s">
        <v>13</v>
      </c>
      <c r="AO7" s="19"/>
      <c r="AP7" s="20"/>
    </row>
    <row r="8" spans="1:42" ht="18.75">
      <c r="A8" s="45"/>
      <c r="B8" s="46" t="s">
        <v>14</v>
      </c>
      <c r="C8" s="32" t="s">
        <v>15</v>
      </c>
      <c r="D8" s="158"/>
      <c r="E8" s="160" t="s">
        <v>14</v>
      </c>
      <c r="F8" s="48" t="s">
        <v>15</v>
      </c>
      <c r="G8" s="163"/>
      <c r="H8" s="160" t="s">
        <v>14</v>
      </c>
      <c r="I8" s="48" t="s">
        <v>15</v>
      </c>
      <c r="J8" s="50"/>
      <c r="K8" s="46" t="s">
        <v>14</v>
      </c>
      <c r="L8" s="48" t="s">
        <v>15</v>
      </c>
      <c r="M8" s="51"/>
      <c r="N8" s="48" t="s">
        <v>16</v>
      </c>
      <c r="O8" s="46" t="s">
        <v>15</v>
      </c>
      <c r="Q8" s="52" t="s">
        <v>27</v>
      </c>
      <c r="R8" s="52" t="s">
        <v>28</v>
      </c>
      <c r="AO8" s="19"/>
      <c r="AP8" s="20"/>
    </row>
    <row r="9" spans="1:42" ht="18" customHeight="1">
      <c r="A9" s="85">
        <v>2510</v>
      </c>
      <c r="B9" s="155">
        <v>166.69</v>
      </c>
      <c r="C9" s="174">
        <v>1399</v>
      </c>
      <c r="D9" s="64">
        <v>39290</v>
      </c>
      <c r="E9" s="78">
        <f>T9+Q4</f>
        <v>166.36</v>
      </c>
      <c r="F9" s="120">
        <v>1223</v>
      </c>
      <c r="G9" s="64">
        <v>34542</v>
      </c>
      <c r="H9" s="83" t="s">
        <v>17</v>
      </c>
      <c r="I9" s="54" t="s">
        <v>17</v>
      </c>
      <c r="J9" s="64" t="s">
        <v>17</v>
      </c>
      <c r="K9" s="165">
        <v>161.32</v>
      </c>
      <c r="L9" s="54">
        <v>0</v>
      </c>
      <c r="M9" s="64">
        <v>34444</v>
      </c>
      <c r="N9" s="166">
        <v>1433.34</v>
      </c>
      <c r="O9" s="57">
        <v>45.450781398</v>
      </c>
      <c r="Q9" s="58">
        <f>B9-$Q$4</f>
        <v>5.689999999999998</v>
      </c>
      <c r="R9" s="10" t="s">
        <v>29</v>
      </c>
      <c r="T9" s="1">
        <v>5.36</v>
      </c>
      <c r="AO9" s="19"/>
      <c r="AP9" s="20"/>
    </row>
    <row r="10" spans="1:42" ht="18" customHeight="1">
      <c r="A10" s="85">
        <v>2511</v>
      </c>
      <c r="B10" s="71">
        <v>163.52</v>
      </c>
      <c r="C10" s="120">
        <v>215</v>
      </c>
      <c r="D10" s="64">
        <v>34530</v>
      </c>
      <c r="E10" s="78">
        <f>T10+$Q$4</f>
        <v>163.38</v>
      </c>
      <c r="F10" s="120">
        <v>184</v>
      </c>
      <c r="G10" s="64">
        <v>34530</v>
      </c>
      <c r="H10" s="78">
        <v>161.49</v>
      </c>
      <c r="I10" s="54">
        <v>0</v>
      </c>
      <c r="J10" s="64">
        <v>34424</v>
      </c>
      <c r="K10" s="83">
        <v>161.49</v>
      </c>
      <c r="L10" s="54">
        <v>0</v>
      </c>
      <c r="M10" s="64">
        <v>34424</v>
      </c>
      <c r="N10" s="167">
        <v>713.85</v>
      </c>
      <c r="O10" s="57">
        <v>22.635969344999996</v>
      </c>
      <c r="Q10" s="58">
        <f aca="true" t="shared" si="0" ref="Q10:Q42">B10-$Q$4</f>
        <v>2.5200000000000102</v>
      </c>
      <c r="R10" s="6">
        <f aca="true" t="shared" si="1" ref="R10:R42">H10-$Q$4</f>
        <v>0.4900000000000091</v>
      </c>
      <c r="T10" s="1">
        <v>2.38</v>
      </c>
      <c r="AO10" s="19"/>
      <c r="AP10" s="20"/>
    </row>
    <row r="11" spans="1:42" ht="18" customHeight="1">
      <c r="A11" s="85">
        <v>2512</v>
      </c>
      <c r="B11" s="71">
        <v>165.87</v>
      </c>
      <c r="C11" s="120">
        <v>945</v>
      </c>
      <c r="D11" s="64">
        <v>34538</v>
      </c>
      <c r="E11" s="78">
        <f aca="true" t="shared" si="2" ref="E11:E29">T11+$Q$4</f>
        <v>165.76</v>
      </c>
      <c r="F11" s="120">
        <v>907</v>
      </c>
      <c r="G11" s="64">
        <v>34538</v>
      </c>
      <c r="H11" s="78">
        <v>161.49</v>
      </c>
      <c r="I11" s="54">
        <v>0</v>
      </c>
      <c r="J11" s="64">
        <v>34425</v>
      </c>
      <c r="K11" s="83">
        <v>161.49</v>
      </c>
      <c r="L11" s="54">
        <v>0</v>
      </c>
      <c r="M11" s="64">
        <v>34425</v>
      </c>
      <c r="N11" s="167">
        <v>1515.22</v>
      </c>
      <c r="O11" s="57">
        <v>48.047171634</v>
      </c>
      <c r="Q11" s="58">
        <f t="shared" si="0"/>
        <v>4.8700000000000045</v>
      </c>
      <c r="R11" s="6">
        <f t="shared" si="1"/>
        <v>0.4900000000000091</v>
      </c>
      <c r="T11" s="1">
        <v>4.76</v>
      </c>
      <c r="AO11" s="19"/>
      <c r="AP11" s="20"/>
    </row>
    <row r="12" spans="1:42" ht="18" customHeight="1">
      <c r="A12" s="85">
        <v>2513</v>
      </c>
      <c r="B12" s="71">
        <v>165.83</v>
      </c>
      <c r="C12" s="120">
        <v>1098</v>
      </c>
      <c r="D12" s="64">
        <v>34568</v>
      </c>
      <c r="E12" s="78">
        <f t="shared" si="2"/>
        <v>165.66</v>
      </c>
      <c r="F12" s="120">
        <v>1010</v>
      </c>
      <c r="G12" s="64">
        <v>34568</v>
      </c>
      <c r="H12" s="78">
        <v>161.88</v>
      </c>
      <c r="I12" s="54">
        <v>0.8</v>
      </c>
      <c r="J12" s="64">
        <v>34426</v>
      </c>
      <c r="K12" s="83">
        <v>161.89</v>
      </c>
      <c r="L12" s="54">
        <v>0.9</v>
      </c>
      <c r="M12" s="64">
        <v>34426</v>
      </c>
      <c r="N12" s="167">
        <v>2508.62</v>
      </c>
      <c r="O12" s="57">
        <v>79.547587614</v>
      </c>
      <c r="Q12" s="58">
        <f t="shared" si="0"/>
        <v>4.8300000000000125</v>
      </c>
      <c r="R12" s="6">
        <f t="shared" si="1"/>
        <v>0.8799999999999955</v>
      </c>
      <c r="T12" s="1">
        <v>4.66</v>
      </c>
      <c r="AO12" s="19"/>
      <c r="AP12" s="20"/>
    </row>
    <row r="13" spans="1:42" ht="18" customHeight="1">
      <c r="A13" s="85">
        <v>2514</v>
      </c>
      <c r="B13" s="71">
        <v>165.81</v>
      </c>
      <c r="C13" s="120">
        <v>922</v>
      </c>
      <c r="D13" s="64">
        <v>34611</v>
      </c>
      <c r="E13" s="78">
        <f t="shared" si="2"/>
        <v>165.64</v>
      </c>
      <c r="F13" s="120">
        <v>854</v>
      </c>
      <c r="G13" s="64">
        <v>34611</v>
      </c>
      <c r="H13" s="78">
        <v>161.93</v>
      </c>
      <c r="I13" s="54">
        <v>2.6</v>
      </c>
      <c r="J13" s="64">
        <v>34455</v>
      </c>
      <c r="K13" s="83">
        <v>161.94</v>
      </c>
      <c r="L13" s="54">
        <v>2.8</v>
      </c>
      <c r="M13" s="64">
        <v>34454</v>
      </c>
      <c r="N13" s="167">
        <v>2228.79</v>
      </c>
      <c r="O13" s="57">
        <v>70.67426226300002</v>
      </c>
      <c r="Q13" s="58">
        <f t="shared" si="0"/>
        <v>4.810000000000002</v>
      </c>
      <c r="R13" s="6">
        <f t="shared" si="1"/>
        <v>0.9300000000000068</v>
      </c>
      <c r="T13" s="1">
        <v>4.64</v>
      </c>
      <c r="AO13" s="19"/>
      <c r="AP13" s="20"/>
    </row>
    <row r="14" spans="1:42" ht="18" customHeight="1">
      <c r="A14" s="85">
        <v>2515</v>
      </c>
      <c r="B14" s="71">
        <v>164.32</v>
      </c>
      <c r="C14" s="120">
        <v>404</v>
      </c>
      <c r="D14" s="64">
        <v>34612</v>
      </c>
      <c r="E14" s="78">
        <f t="shared" si="2"/>
        <v>164.01</v>
      </c>
      <c r="F14" s="120">
        <v>317</v>
      </c>
      <c r="G14" s="64">
        <v>34613</v>
      </c>
      <c r="H14" s="78">
        <v>161.91</v>
      </c>
      <c r="I14" s="54">
        <v>1.75</v>
      </c>
      <c r="J14" s="64">
        <v>34394</v>
      </c>
      <c r="K14" s="83">
        <v>161.91</v>
      </c>
      <c r="L14" s="54">
        <v>1.75</v>
      </c>
      <c r="M14" s="64">
        <v>34394</v>
      </c>
      <c r="N14" s="167">
        <v>930.23</v>
      </c>
      <c r="O14" s="57">
        <v>29.497314231</v>
      </c>
      <c r="Q14" s="58">
        <f t="shared" si="0"/>
        <v>3.319999999999993</v>
      </c>
      <c r="R14" s="6">
        <f t="shared" si="1"/>
        <v>0.9099999999999966</v>
      </c>
      <c r="T14" s="1">
        <v>3.01</v>
      </c>
      <c r="AO14" s="19"/>
      <c r="AP14" s="20"/>
    </row>
    <row r="15" spans="1:42" ht="18" customHeight="1">
      <c r="A15" s="85">
        <v>2516</v>
      </c>
      <c r="B15" s="71">
        <v>166.6</v>
      </c>
      <c r="C15" s="120">
        <v>1254</v>
      </c>
      <c r="D15" s="64">
        <v>34536</v>
      </c>
      <c r="E15" s="78">
        <f t="shared" si="2"/>
        <v>166.36</v>
      </c>
      <c r="F15" s="120">
        <v>1148</v>
      </c>
      <c r="G15" s="64">
        <v>34536</v>
      </c>
      <c r="H15" s="78">
        <v>161.96</v>
      </c>
      <c r="I15" s="54">
        <v>3.2</v>
      </c>
      <c r="J15" s="64">
        <v>34515</v>
      </c>
      <c r="K15" s="83">
        <v>161.96</v>
      </c>
      <c r="L15" s="54">
        <v>3.2</v>
      </c>
      <c r="M15" s="64">
        <v>34515</v>
      </c>
      <c r="N15" s="167">
        <v>2899.2</v>
      </c>
      <c r="O15" s="57">
        <v>91.93276224</v>
      </c>
      <c r="Q15" s="58">
        <f t="shared" si="0"/>
        <v>5.599999999999994</v>
      </c>
      <c r="R15" s="6">
        <f t="shared" si="1"/>
        <v>0.960000000000008</v>
      </c>
      <c r="T15" s="1">
        <v>5.36</v>
      </c>
      <c r="AO15" s="19"/>
      <c r="AP15" s="20"/>
    </row>
    <row r="16" spans="1:42" ht="18" customHeight="1">
      <c r="A16" s="85">
        <v>2517</v>
      </c>
      <c r="B16" s="71">
        <v>165.3</v>
      </c>
      <c r="C16" s="120">
        <v>738</v>
      </c>
      <c r="D16" s="64">
        <v>34565</v>
      </c>
      <c r="E16" s="78">
        <f t="shared" si="2"/>
        <v>165.13</v>
      </c>
      <c r="F16" s="120">
        <v>675</v>
      </c>
      <c r="G16" s="64">
        <v>34565</v>
      </c>
      <c r="H16" s="78">
        <v>162.01</v>
      </c>
      <c r="I16" s="54">
        <v>5.5</v>
      </c>
      <c r="J16" s="64">
        <v>34412</v>
      </c>
      <c r="K16" s="83">
        <v>162.01</v>
      </c>
      <c r="L16" s="54">
        <v>5.5</v>
      </c>
      <c r="M16" s="64">
        <v>34412</v>
      </c>
      <c r="N16" s="167">
        <v>2008</v>
      </c>
      <c r="O16" s="57">
        <v>63.6730776</v>
      </c>
      <c r="Q16" s="58">
        <f t="shared" si="0"/>
        <v>4.300000000000011</v>
      </c>
      <c r="R16" s="6">
        <f t="shared" si="1"/>
        <v>1.009999999999991</v>
      </c>
      <c r="T16" s="1">
        <v>4.13</v>
      </c>
      <c r="AO16" s="19"/>
      <c r="AP16" s="20"/>
    </row>
    <row r="17" spans="1:42" ht="18" customHeight="1">
      <c r="A17" s="85">
        <v>2518</v>
      </c>
      <c r="B17" s="71">
        <v>165.83</v>
      </c>
      <c r="C17" s="120">
        <v>672</v>
      </c>
      <c r="D17" s="64">
        <v>34577</v>
      </c>
      <c r="E17" s="78">
        <f t="shared" si="2"/>
        <v>165.67</v>
      </c>
      <c r="F17" s="120">
        <v>629</v>
      </c>
      <c r="G17" s="64">
        <v>34577</v>
      </c>
      <c r="H17" s="78">
        <v>161.94</v>
      </c>
      <c r="I17" s="54">
        <v>3.2</v>
      </c>
      <c r="J17" s="64">
        <v>34482</v>
      </c>
      <c r="K17" s="83">
        <v>161.94</v>
      </c>
      <c r="L17" s="54">
        <v>3.2</v>
      </c>
      <c r="M17" s="64">
        <v>34482</v>
      </c>
      <c r="N17" s="167">
        <v>2006.7</v>
      </c>
      <c r="O17" s="57">
        <v>63.63185499</v>
      </c>
      <c r="Q17" s="58">
        <f t="shared" si="0"/>
        <v>4.8300000000000125</v>
      </c>
      <c r="R17" s="6">
        <f t="shared" si="1"/>
        <v>0.9399999999999977</v>
      </c>
      <c r="T17" s="1">
        <v>4.67</v>
      </c>
      <c r="AO17" s="19"/>
      <c r="AP17" s="59"/>
    </row>
    <row r="18" spans="1:42" ht="18" customHeight="1">
      <c r="A18" s="85">
        <v>2519</v>
      </c>
      <c r="B18" s="71">
        <v>165.96</v>
      </c>
      <c r="C18" s="120">
        <v>833</v>
      </c>
      <c r="D18" s="64">
        <v>34635</v>
      </c>
      <c r="E18" s="78">
        <f t="shared" si="2"/>
        <v>165.27</v>
      </c>
      <c r="F18" s="120">
        <v>624</v>
      </c>
      <c r="G18" s="64">
        <v>34635</v>
      </c>
      <c r="H18" s="78">
        <v>161.88</v>
      </c>
      <c r="I18" s="54">
        <v>1.6</v>
      </c>
      <c r="J18" s="64">
        <v>34511</v>
      </c>
      <c r="K18" s="83">
        <v>161.88</v>
      </c>
      <c r="L18" s="54">
        <v>1.6</v>
      </c>
      <c r="M18" s="64">
        <v>34511</v>
      </c>
      <c r="N18" s="167">
        <v>1176.72</v>
      </c>
      <c r="O18" s="57">
        <v>37.313438184</v>
      </c>
      <c r="Q18" s="58">
        <f t="shared" si="0"/>
        <v>4.960000000000008</v>
      </c>
      <c r="R18" s="6">
        <f t="shared" si="1"/>
        <v>0.8799999999999955</v>
      </c>
      <c r="T18" s="1">
        <v>4.27</v>
      </c>
      <c r="AO18" s="19"/>
      <c r="AP18" s="20"/>
    </row>
    <row r="19" spans="1:42" ht="18" customHeight="1">
      <c r="A19" s="85">
        <v>2520</v>
      </c>
      <c r="B19" s="71">
        <v>165.85</v>
      </c>
      <c r="C19" s="120">
        <v>817</v>
      </c>
      <c r="D19" s="64">
        <v>34523</v>
      </c>
      <c r="E19" s="78">
        <f t="shared" si="2"/>
        <v>166.67</v>
      </c>
      <c r="F19" s="120">
        <v>756</v>
      </c>
      <c r="G19" s="64">
        <v>34525</v>
      </c>
      <c r="H19" s="78">
        <v>161.62</v>
      </c>
      <c r="I19" s="54">
        <v>0</v>
      </c>
      <c r="J19" s="64">
        <v>34423</v>
      </c>
      <c r="K19" s="83">
        <v>161.62</v>
      </c>
      <c r="L19" s="54">
        <v>0</v>
      </c>
      <c r="M19" s="64">
        <v>34423</v>
      </c>
      <c r="N19" s="167">
        <v>1272.4</v>
      </c>
      <c r="O19" s="57">
        <v>40.347422279999996</v>
      </c>
      <c r="Q19" s="58">
        <f t="shared" si="0"/>
        <v>4.849999999999994</v>
      </c>
      <c r="R19" s="6">
        <f t="shared" si="1"/>
        <v>0.6200000000000045</v>
      </c>
      <c r="T19" s="1">
        <v>5.67</v>
      </c>
      <c r="AO19" s="19"/>
      <c r="AP19" s="20"/>
    </row>
    <row r="20" spans="1:42" ht="18" customHeight="1">
      <c r="A20" s="85">
        <v>2121</v>
      </c>
      <c r="B20" s="71">
        <v>165.6</v>
      </c>
      <c r="C20" s="120">
        <v>762</v>
      </c>
      <c r="D20" s="64">
        <v>34561</v>
      </c>
      <c r="E20" s="78">
        <f t="shared" si="2"/>
        <v>166.21</v>
      </c>
      <c r="F20" s="120">
        <v>639</v>
      </c>
      <c r="G20" s="64">
        <v>34561</v>
      </c>
      <c r="H20" s="78">
        <v>161.6</v>
      </c>
      <c r="I20" s="54">
        <v>0</v>
      </c>
      <c r="J20" s="64">
        <v>34426</v>
      </c>
      <c r="K20" s="78">
        <v>161.6</v>
      </c>
      <c r="L20" s="54">
        <v>0</v>
      </c>
      <c r="M20" s="64">
        <v>34426</v>
      </c>
      <c r="N20" s="167">
        <v>1928.2</v>
      </c>
      <c r="O20" s="57">
        <v>61.14264354</v>
      </c>
      <c r="Q20" s="58">
        <f t="shared" si="0"/>
        <v>4.599999999999994</v>
      </c>
      <c r="R20" s="6">
        <f t="shared" si="1"/>
        <v>0.5999999999999943</v>
      </c>
      <c r="T20" s="1">
        <v>5.21</v>
      </c>
      <c r="AO20" s="19"/>
      <c r="AP20" s="20"/>
    </row>
    <row r="21" spans="1:42" ht="18" customHeight="1">
      <c r="A21" s="85">
        <v>2522</v>
      </c>
      <c r="B21" s="71">
        <v>164.18</v>
      </c>
      <c r="C21" s="120">
        <v>466</v>
      </c>
      <c r="D21" s="64">
        <v>34498</v>
      </c>
      <c r="E21" s="78">
        <f t="shared" si="2"/>
        <v>164.54</v>
      </c>
      <c r="F21" s="120">
        <v>258</v>
      </c>
      <c r="G21" s="64">
        <v>34498</v>
      </c>
      <c r="H21" s="78" t="s">
        <v>17</v>
      </c>
      <c r="I21" s="56" t="s">
        <v>17</v>
      </c>
      <c r="J21" s="64" t="s">
        <v>17</v>
      </c>
      <c r="K21" s="83">
        <v>161.54</v>
      </c>
      <c r="L21" s="54">
        <v>0.16</v>
      </c>
      <c r="M21" s="64">
        <v>34380</v>
      </c>
      <c r="N21" s="167">
        <v>680.35</v>
      </c>
      <c r="O21" s="57">
        <v>21.573694395</v>
      </c>
      <c r="Q21" s="58">
        <f t="shared" si="0"/>
        <v>3.180000000000007</v>
      </c>
      <c r="R21" s="10" t="s">
        <v>29</v>
      </c>
      <c r="T21" s="1">
        <v>3.54</v>
      </c>
      <c r="AO21" s="19"/>
      <c r="AP21" s="20"/>
    </row>
    <row r="22" spans="1:42" ht="18" customHeight="1">
      <c r="A22" s="85">
        <v>2523</v>
      </c>
      <c r="B22" s="71">
        <v>165.85</v>
      </c>
      <c r="C22" s="120">
        <v>647</v>
      </c>
      <c r="D22" s="64">
        <v>34522</v>
      </c>
      <c r="E22" s="78">
        <f t="shared" si="2"/>
        <v>165.87</v>
      </c>
      <c r="F22" s="120">
        <v>415</v>
      </c>
      <c r="G22" s="64">
        <v>34522</v>
      </c>
      <c r="H22" s="78">
        <v>161.43</v>
      </c>
      <c r="I22" s="54">
        <v>0.06</v>
      </c>
      <c r="J22" s="64">
        <v>34424</v>
      </c>
      <c r="K22" s="83">
        <v>161.48</v>
      </c>
      <c r="L22" s="54">
        <v>0.16</v>
      </c>
      <c r="M22" s="64">
        <v>34464</v>
      </c>
      <c r="N22" s="167">
        <v>941.81</v>
      </c>
      <c r="O22" s="57">
        <v>29.864512556999998</v>
      </c>
      <c r="Q22" s="58">
        <f t="shared" si="0"/>
        <v>4.849999999999994</v>
      </c>
      <c r="R22" s="6">
        <f t="shared" si="1"/>
        <v>0.4300000000000068</v>
      </c>
      <c r="T22" s="1">
        <v>4.87</v>
      </c>
      <c r="AO22" s="19"/>
      <c r="AP22" s="20"/>
    </row>
    <row r="23" spans="1:42" ht="18" customHeight="1">
      <c r="A23" s="85">
        <v>2524</v>
      </c>
      <c r="B23" s="71">
        <v>165.28</v>
      </c>
      <c r="C23" s="120">
        <v>502</v>
      </c>
      <c r="D23" s="64">
        <v>34558</v>
      </c>
      <c r="E23" s="78">
        <f t="shared" si="2"/>
        <v>165.83</v>
      </c>
      <c r="F23" s="120">
        <v>411</v>
      </c>
      <c r="G23" s="64">
        <v>34553</v>
      </c>
      <c r="H23" s="78" t="s">
        <v>17</v>
      </c>
      <c r="I23" s="56" t="s">
        <v>17</v>
      </c>
      <c r="J23" s="64" t="s">
        <v>17</v>
      </c>
      <c r="K23" s="83">
        <v>161.43</v>
      </c>
      <c r="L23" s="54">
        <v>0.9</v>
      </c>
      <c r="M23" s="64">
        <v>34424</v>
      </c>
      <c r="N23" s="167" t="s">
        <v>17</v>
      </c>
      <c r="O23" s="60" t="s">
        <v>17</v>
      </c>
      <c r="Q23" s="58">
        <f t="shared" si="0"/>
        <v>4.280000000000001</v>
      </c>
      <c r="R23" s="10" t="s">
        <v>29</v>
      </c>
      <c r="T23" s="1">
        <v>4.83</v>
      </c>
      <c r="AO23" s="19"/>
      <c r="AP23" s="20"/>
    </row>
    <row r="24" spans="1:42" ht="18" customHeight="1">
      <c r="A24" s="85">
        <v>2525</v>
      </c>
      <c r="B24" s="71">
        <v>163.97</v>
      </c>
      <c r="C24" s="120">
        <v>214</v>
      </c>
      <c r="D24" s="64">
        <v>34609</v>
      </c>
      <c r="E24" s="78">
        <f t="shared" si="2"/>
        <v>164.94</v>
      </c>
      <c r="F24" s="120">
        <v>210</v>
      </c>
      <c r="G24" s="64">
        <v>34609</v>
      </c>
      <c r="H24" s="78">
        <v>161.35</v>
      </c>
      <c r="I24" s="54">
        <v>0.9</v>
      </c>
      <c r="J24" s="64">
        <v>37344</v>
      </c>
      <c r="K24" s="83">
        <v>161.35</v>
      </c>
      <c r="L24" s="54">
        <v>0.9</v>
      </c>
      <c r="M24" s="64">
        <v>34422</v>
      </c>
      <c r="N24" s="167">
        <v>514.89</v>
      </c>
      <c r="O24" s="57">
        <v>16.327007433</v>
      </c>
      <c r="Q24" s="58">
        <f t="shared" si="0"/>
        <v>2.969999999999999</v>
      </c>
      <c r="R24" s="6">
        <f t="shared" si="1"/>
        <v>0.3499999999999943</v>
      </c>
      <c r="T24" s="1">
        <v>3.94</v>
      </c>
      <c r="AO24" s="19"/>
      <c r="AP24" s="20"/>
    </row>
    <row r="25" spans="1:42" ht="18" customHeight="1">
      <c r="A25" s="85">
        <v>2526</v>
      </c>
      <c r="B25" s="71">
        <v>165.23</v>
      </c>
      <c r="C25" s="120">
        <v>365</v>
      </c>
      <c r="D25" s="64">
        <v>34531</v>
      </c>
      <c r="E25" s="78">
        <f t="shared" si="2"/>
        <v>166.13</v>
      </c>
      <c r="F25" s="120">
        <v>350</v>
      </c>
      <c r="G25" s="64">
        <v>34531</v>
      </c>
      <c r="H25" s="78">
        <v>161.22</v>
      </c>
      <c r="I25" s="56">
        <v>0.18</v>
      </c>
      <c r="J25" s="64">
        <v>37452</v>
      </c>
      <c r="K25" s="83">
        <v>161.22</v>
      </c>
      <c r="L25" s="54">
        <v>0.2</v>
      </c>
      <c r="M25" s="64">
        <v>34525</v>
      </c>
      <c r="N25" s="167">
        <v>761.36</v>
      </c>
      <c r="O25" s="57">
        <v>24.142497191999997</v>
      </c>
      <c r="Q25" s="58">
        <f t="shared" si="0"/>
        <v>4.22999999999999</v>
      </c>
      <c r="R25" s="6">
        <f t="shared" si="1"/>
        <v>0.21999999999999886</v>
      </c>
      <c r="T25" s="1">
        <v>5.13</v>
      </c>
      <c r="AO25" s="19"/>
      <c r="AP25" s="20"/>
    </row>
    <row r="26" spans="1:42" ht="18" customHeight="1">
      <c r="A26" s="85">
        <v>2527</v>
      </c>
      <c r="B26" s="71">
        <v>165.61</v>
      </c>
      <c r="C26" s="120">
        <v>314.5</v>
      </c>
      <c r="D26" s="64">
        <v>34630</v>
      </c>
      <c r="E26" s="78">
        <f t="shared" si="2"/>
        <v>166.01</v>
      </c>
      <c r="F26" s="120">
        <v>254.5</v>
      </c>
      <c r="G26" s="64">
        <v>34630</v>
      </c>
      <c r="H26" s="78">
        <v>161.18</v>
      </c>
      <c r="I26" s="54">
        <v>0.4</v>
      </c>
      <c r="J26" s="64">
        <v>34392</v>
      </c>
      <c r="K26" s="83">
        <v>161.18</v>
      </c>
      <c r="L26" s="54">
        <v>0.4</v>
      </c>
      <c r="M26" s="64">
        <v>34392</v>
      </c>
      <c r="N26" s="167">
        <v>604.31</v>
      </c>
      <c r="O26" s="57">
        <v>19.162488807</v>
      </c>
      <c r="Q26" s="58">
        <f t="shared" si="0"/>
        <v>4.610000000000014</v>
      </c>
      <c r="R26" s="6">
        <f t="shared" si="1"/>
        <v>0.18000000000000682</v>
      </c>
      <c r="T26" s="1">
        <v>5.01</v>
      </c>
      <c r="AO26" s="19"/>
      <c r="AP26" s="20"/>
    </row>
    <row r="27" spans="1:42" ht="18" customHeight="1">
      <c r="A27" s="85">
        <v>2528</v>
      </c>
      <c r="B27" s="71">
        <v>165.34</v>
      </c>
      <c r="C27" s="120">
        <v>301.8</v>
      </c>
      <c r="D27" s="64">
        <v>34658</v>
      </c>
      <c r="E27" s="78">
        <f t="shared" si="2"/>
        <v>166.2</v>
      </c>
      <c r="F27" s="120">
        <v>285.2</v>
      </c>
      <c r="G27" s="64">
        <v>34631</v>
      </c>
      <c r="H27" s="78">
        <v>161.16</v>
      </c>
      <c r="I27" s="54">
        <v>0.6</v>
      </c>
      <c r="J27" s="64">
        <v>34440</v>
      </c>
      <c r="K27" s="83">
        <v>161.16</v>
      </c>
      <c r="L27" s="54">
        <v>0.6</v>
      </c>
      <c r="M27" s="64">
        <v>34440</v>
      </c>
      <c r="N27" s="167">
        <v>847.23</v>
      </c>
      <c r="O27" s="57">
        <v>26.865409131</v>
      </c>
      <c r="Q27" s="58">
        <f t="shared" si="0"/>
        <v>4.340000000000003</v>
      </c>
      <c r="R27" s="6">
        <f t="shared" si="1"/>
        <v>0.1599999999999966</v>
      </c>
      <c r="T27" s="1">
        <v>5.2</v>
      </c>
      <c r="AO27" s="19"/>
      <c r="AP27" s="20"/>
    </row>
    <row r="28" spans="1:42" ht="18" customHeight="1">
      <c r="A28" s="85">
        <v>2529</v>
      </c>
      <c r="B28" s="71">
        <v>165.58</v>
      </c>
      <c r="C28" s="120">
        <v>377.1</v>
      </c>
      <c r="D28" s="64">
        <v>34526</v>
      </c>
      <c r="E28" s="78">
        <f t="shared" si="2"/>
        <v>166.38</v>
      </c>
      <c r="F28" s="120">
        <v>339.4</v>
      </c>
      <c r="G28" s="64">
        <v>34526</v>
      </c>
      <c r="H28" s="78">
        <v>161.2</v>
      </c>
      <c r="I28" s="54">
        <v>1</v>
      </c>
      <c r="J28" s="64">
        <v>34337</v>
      </c>
      <c r="K28" s="78">
        <v>161.2</v>
      </c>
      <c r="L28" s="54">
        <v>1</v>
      </c>
      <c r="M28" s="64">
        <v>34337</v>
      </c>
      <c r="N28" s="167">
        <v>691.37</v>
      </c>
      <c r="O28" s="57">
        <v>21.923135288999994</v>
      </c>
      <c r="Q28" s="58">
        <f t="shared" si="0"/>
        <v>4.5800000000000125</v>
      </c>
      <c r="R28" s="6">
        <f t="shared" si="1"/>
        <v>0.19999999999998863</v>
      </c>
      <c r="T28" s="1">
        <v>5.38</v>
      </c>
      <c r="AO28" s="19"/>
      <c r="AP28" s="20"/>
    </row>
    <row r="29" spans="1:42" ht="18" customHeight="1">
      <c r="A29" s="85">
        <v>2530</v>
      </c>
      <c r="B29" s="71">
        <v>165.74</v>
      </c>
      <c r="C29" s="120">
        <v>447.5</v>
      </c>
      <c r="D29" s="64">
        <v>34573</v>
      </c>
      <c r="E29" s="78">
        <f t="shared" si="2"/>
        <v>166.68</v>
      </c>
      <c r="F29" s="120">
        <v>435.6</v>
      </c>
      <c r="G29" s="64">
        <v>34573</v>
      </c>
      <c r="H29" s="78">
        <v>161.07</v>
      </c>
      <c r="I29" s="56">
        <v>0.91</v>
      </c>
      <c r="J29" s="64">
        <v>37346</v>
      </c>
      <c r="K29" s="83">
        <v>161.08</v>
      </c>
      <c r="L29" s="54">
        <v>0.3</v>
      </c>
      <c r="M29" s="64">
        <v>34423</v>
      </c>
      <c r="N29" s="167">
        <v>1004.71</v>
      </c>
      <c r="O29" s="57">
        <v>31.859052687000005</v>
      </c>
      <c r="Q29" s="58">
        <f t="shared" si="0"/>
        <v>4.740000000000009</v>
      </c>
      <c r="R29" s="6">
        <f t="shared" si="1"/>
        <v>0.06999999999999318</v>
      </c>
      <c r="T29" s="1">
        <v>5.68</v>
      </c>
      <c r="AO29" s="19"/>
      <c r="AP29" s="20"/>
    </row>
    <row r="30" spans="1:42" ht="18" customHeight="1">
      <c r="A30" s="85">
        <v>2531</v>
      </c>
      <c r="B30" s="71">
        <v>165</v>
      </c>
      <c r="C30" s="120">
        <v>351</v>
      </c>
      <c r="D30" s="64">
        <v>34624</v>
      </c>
      <c r="E30" s="83">
        <v>164.96</v>
      </c>
      <c r="F30" s="120">
        <v>344</v>
      </c>
      <c r="G30" s="64">
        <v>75</v>
      </c>
      <c r="H30" s="78">
        <v>161.06</v>
      </c>
      <c r="I30" s="54">
        <v>0.72</v>
      </c>
      <c r="J30" s="64">
        <v>34427</v>
      </c>
      <c r="K30" s="83">
        <v>161.07</v>
      </c>
      <c r="L30" s="54">
        <v>0.84</v>
      </c>
      <c r="M30" s="64">
        <v>34425</v>
      </c>
      <c r="N30" s="167">
        <v>1354.11</v>
      </c>
      <c r="O30" s="57">
        <v>42.938421867</v>
      </c>
      <c r="Q30" s="58">
        <f t="shared" si="0"/>
        <v>4</v>
      </c>
      <c r="R30" s="6">
        <f t="shared" si="1"/>
        <v>0.060000000000002274</v>
      </c>
      <c r="T30" s="6">
        <f>H30-Q4</f>
        <v>0.060000000000002274</v>
      </c>
      <c r="AO30" s="19"/>
      <c r="AP30" s="61"/>
    </row>
    <row r="31" spans="1:42" ht="18" customHeight="1">
      <c r="A31" s="85">
        <v>2532</v>
      </c>
      <c r="B31" s="71">
        <v>164.92</v>
      </c>
      <c r="C31" s="120">
        <v>365</v>
      </c>
      <c r="D31" s="64">
        <v>34614</v>
      </c>
      <c r="E31" s="83">
        <v>164.74</v>
      </c>
      <c r="F31" s="120">
        <v>329</v>
      </c>
      <c r="G31" s="64">
        <v>34614</v>
      </c>
      <c r="H31" s="78" t="s">
        <v>17</v>
      </c>
      <c r="I31" s="56" t="s">
        <v>17</v>
      </c>
      <c r="J31" s="64" t="s">
        <v>17</v>
      </c>
      <c r="K31" s="83">
        <v>161.02</v>
      </c>
      <c r="L31" s="54">
        <v>1.24</v>
      </c>
      <c r="M31" s="64">
        <v>34388</v>
      </c>
      <c r="N31" s="167">
        <v>942.79</v>
      </c>
      <c r="O31" s="57">
        <v>29.895588062999995</v>
      </c>
      <c r="Q31" s="58">
        <f t="shared" si="0"/>
        <v>3.9199999999999875</v>
      </c>
      <c r="R31" s="10" t="s">
        <v>29</v>
      </c>
      <c r="AO31" s="19"/>
      <c r="AP31" s="61"/>
    </row>
    <row r="32" spans="1:42" ht="18" customHeight="1">
      <c r="A32" s="85">
        <v>2533</v>
      </c>
      <c r="B32" s="71">
        <v>164.02</v>
      </c>
      <c r="C32" s="120">
        <v>171.2</v>
      </c>
      <c r="D32" s="64">
        <v>34540</v>
      </c>
      <c r="E32" s="83">
        <v>163.85</v>
      </c>
      <c r="F32" s="120">
        <v>156.75</v>
      </c>
      <c r="G32" s="64">
        <v>34532</v>
      </c>
      <c r="H32" s="78">
        <v>160.95</v>
      </c>
      <c r="I32" s="54">
        <v>0.75</v>
      </c>
      <c r="J32" s="64">
        <v>34450</v>
      </c>
      <c r="K32" s="83">
        <v>160.95</v>
      </c>
      <c r="L32" s="54">
        <v>0.75</v>
      </c>
      <c r="M32" s="64">
        <v>34450</v>
      </c>
      <c r="N32" s="167">
        <v>616.65</v>
      </c>
      <c r="O32" s="57">
        <v>19.553786505</v>
      </c>
      <c r="Q32" s="58">
        <f t="shared" si="0"/>
        <v>3.0200000000000102</v>
      </c>
      <c r="R32" s="6">
        <f t="shared" si="1"/>
        <v>-0.05000000000001137</v>
      </c>
      <c r="T32" s="6">
        <f>H32-$Q$4</f>
        <v>-0.05000000000001137</v>
      </c>
      <c r="AO32" s="19"/>
      <c r="AP32" s="61"/>
    </row>
    <row r="33" spans="1:42" ht="18" customHeight="1">
      <c r="A33" s="85">
        <v>2534</v>
      </c>
      <c r="B33" s="71">
        <v>165.16</v>
      </c>
      <c r="C33" s="120">
        <v>282</v>
      </c>
      <c r="D33" s="64">
        <v>34577</v>
      </c>
      <c r="E33" s="83">
        <v>163.94</v>
      </c>
      <c r="F33" s="120">
        <v>165.6</v>
      </c>
      <c r="G33" s="64">
        <v>34517</v>
      </c>
      <c r="H33" s="78">
        <v>160.76</v>
      </c>
      <c r="I33" s="54">
        <v>0</v>
      </c>
      <c r="J33" s="64">
        <v>34421</v>
      </c>
      <c r="K33" s="83">
        <v>160.76</v>
      </c>
      <c r="L33" s="54">
        <v>0</v>
      </c>
      <c r="M33" s="64">
        <v>34421</v>
      </c>
      <c r="N33" s="167">
        <v>463.75</v>
      </c>
      <c r="O33" s="57">
        <v>14.705373375</v>
      </c>
      <c r="Q33" s="58">
        <f t="shared" si="0"/>
        <v>4.159999999999997</v>
      </c>
      <c r="R33" s="6">
        <f t="shared" si="1"/>
        <v>-0.2400000000000091</v>
      </c>
      <c r="T33" s="6">
        <f aca="true" t="shared" si="3" ref="T33:T42">H33-$Q$4</f>
        <v>-0.2400000000000091</v>
      </c>
      <c r="AO33" s="19"/>
      <c r="AP33" s="61"/>
    </row>
    <row r="34" spans="1:42" ht="18" customHeight="1">
      <c r="A34" s="85">
        <v>2535</v>
      </c>
      <c r="B34" s="71">
        <v>164.98</v>
      </c>
      <c r="C34" s="120">
        <v>263.4</v>
      </c>
      <c r="D34" s="64">
        <v>34627</v>
      </c>
      <c r="E34" s="83">
        <v>164.91</v>
      </c>
      <c r="F34" s="120">
        <v>254.3</v>
      </c>
      <c r="G34" s="64">
        <v>34627</v>
      </c>
      <c r="H34" s="78">
        <v>160.47</v>
      </c>
      <c r="I34" s="54">
        <v>0</v>
      </c>
      <c r="J34" s="64">
        <v>34529</v>
      </c>
      <c r="K34" s="83">
        <v>160.47</v>
      </c>
      <c r="L34" s="54">
        <v>0</v>
      </c>
      <c r="M34" s="64">
        <v>34529</v>
      </c>
      <c r="N34" s="167">
        <v>591.95</v>
      </c>
      <c r="O34" s="57">
        <v>18.770556914999997</v>
      </c>
      <c r="Q34" s="58">
        <f t="shared" si="0"/>
        <v>3.9799999999999898</v>
      </c>
      <c r="R34" s="6">
        <f t="shared" si="1"/>
        <v>-0.5300000000000011</v>
      </c>
      <c r="T34" s="6">
        <f t="shared" si="3"/>
        <v>-0.5300000000000011</v>
      </c>
      <c r="AO34" s="19"/>
      <c r="AP34" s="61"/>
    </row>
    <row r="35" spans="1:42" ht="18" customHeight="1">
      <c r="A35" s="85">
        <v>2536</v>
      </c>
      <c r="B35" s="71">
        <v>164.38</v>
      </c>
      <c r="C35" s="120">
        <v>170.4</v>
      </c>
      <c r="D35" s="64">
        <v>34600</v>
      </c>
      <c r="E35" s="83">
        <v>164.34</v>
      </c>
      <c r="F35" s="120">
        <v>167.2</v>
      </c>
      <c r="G35" s="64">
        <v>34600</v>
      </c>
      <c r="H35" s="78">
        <v>160.85</v>
      </c>
      <c r="I35" s="54">
        <v>0.5</v>
      </c>
      <c r="J35" s="64">
        <v>34508</v>
      </c>
      <c r="K35" s="83">
        <v>160.84</v>
      </c>
      <c r="L35" s="54">
        <v>0.4</v>
      </c>
      <c r="M35" s="64">
        <v>34827</v>
      </c>
      <c r="N35" s="167">
        <v>398.89</v>
      </c>
      <c r="O35" s="57">
        <v>12.648682232999997</v>
      </c>
      <c r="Q35" s="58">
        <f t="shared" si="0"/>
        <v>3.3799999999999955</v>
      </c>
      <c r="R35" s="6">
        <f t="shared" si="1"/>
        <v>-0.15000000000000568</v>
      </c>
      <c r="T35" s="6">
        <f t="shared" si="3"/>
        <v>-0.15000000000000568</v>
      </c>
      <c r="AO35" s="19"/>
      <c r="AP35" s="61"/>
    </row>
    <row r="36" spans="1:42" ht="18" customHeight="1">
      <c r="A36" s="85">
        <v>2537</v>
      </c>
      <c r="B36" s="20">
        <v>166.28</v>
      </c>
      <c r="C36" s="121">
        <v>637.2</v>
      </c>
      <c r="D36" s="64">
        <v>36421</v>
      </c>
      <c r="E36" s="161">
        <v>166.25</v>
      </c>
      <c r="F36" s="121">
        <v>627</v>
      </c>
      <c r="G36" s="64">
        <v>36421</v>
      </c>
      <c r="H36" s="151">
        <v>160.95</v>
      </c>
      <c r="I36" s="62">
        <v>2.82</v>
      </c>
      <c r="J36" s="64">
        <v>36281</v>
      </c>
      <c r="K36" s="83">
        <v>160.88</v>
      </c>
      <c r="L36" s="62">
        <v>1.44</v>
      </c>
      <c r="M36" s="64">
        <v>36272</v>
      </c>
      <c r="N36" s="167">
        <v>2244.212</v>
      </c>
      <c r="O36" s="65">
        <v>71.16</v>
      </c>
      <c r="Q36" s="58">
        <f t="shared" si="0"/>
        <v>5.280000000000001</v>
      </c>
      <c r="R36" s="6">
        <f t="shared" si="1"/>
        <v>-0.05000000000001137</v>
      </c>
      <c r="T36" s="6">
        <f t="shared" si="3"/>
        <v>-0.05000000000001137</v>
      </c>
      <c r="AO36" s="19"/>
      <c r="AP36" s="61"/>
    </row>
    <row r="37" spans="1:42" ht="18" customHeight="1">
      <c r="A37" s="85">
        <v>2538</v>
      </c>
      <c r="B37" s="20">
        <v>166.12</v>
      </c>
      <c r="C37" s="121">
        <v>566</v>
      </c>
      <c r="D37" s="64">
        <v>35677</v>
      </c>
      <c r="E37" s="161">
        <v>166.07</v>
      </c>
      <c r="F37" s="121">
        <v>551.6</v>
      </c>
      <c r="G37" s="64">
        <v>35677</v>
      </c>
      <c r="H37" s="151">
        <v>160.71</v>
      </c>
      <c r="I37" s="62">
        <v>0.66</v>
      </c>
      <c r="J37" s="64">
        <v>36331</v>
      </c>
      <c r="K37" s="83">
        <v>160.71</v>
      </c>
      <c r="L37" s="62">
        <v>0.58</v>
      </c>
      <c r="M37" s="64">
        <v>35600</v>
      </c>
      <c r="N37" s="167">
        <v>1317.621</v>
      </c>
      <c r="O37" s="65">
        <v>41.67</v>
      </c>
      <c r="Q37" s="58">
        <f t="shared" si="0"/>
        <v>5.1200000000000045</v>
      </c>
      <c r="R37" s="6">
        <f t="shared" si="1"/>
        <v>-0.28999999999999204</v>
      </c>
      <c r="T37" s="6">
        <f t="shared" si="3"/>
        <v>-0.28999999999999204</v>
      </c>
      <c r="AO37" s="19"/>
      <c r="AP37" s="20"/>
    </row>
    <row r="38" spans="1:42" ht="18" customHeight="1">
      <c r="A38" s="85">
        <v>2539</v>
      </c>
      <c r="B38" s="20">
        <v>165.54</v>
      </c>
      <c r="C38" s="121">
        <v>336.7</v>
      </c>
      <c r="D38" s="64">
        <v>36409</v>
      </c>
      <c r="E38" s="161">
        <v>165.46</v>
      </c>
      <c r="F38" s="121">
        <v>324.3</v>
      </c>
      <c r="G38" s="64">
        <v>36409</v>
      </c>
      <c r="H38" s="151">
        <v>160.86</v>
      </c>
      <c r="I38" s="62">
        <v>1.89</v>
      </c>
      <c r="J38" s="64">
        <v>36307</v>
      </c>
      <c r="K38" s="83">
        <v>160.86</v>
      </c>
      <c r="L38" s="62">
        <v>1.89</v>
      </c>
      <c r="M38" s="64">
        <v>36307</v>
      </c>
      <c r="N38" s="167">
        <v>1308.443</v>
      </c>
      <c r="O38" s="65">
        <v>41.49</v>
      </c>
      <c r="Q38" s="58">
        <f t="shared" si="0"/>
        <v>4.539999999999992</v>
      </c>
      <c r="R38" s="6">
        <f t="shared" si="1"/>
        <v>-0.13999999999998636</v>
      </c>
      <c r="T38" s="6">
        <f t="shared" si="3"/>
        <v>-0.13999999999998636</v>
      </c>
      <c r="AO38" s="19"/>
      <c r="AP38" s="20"/>
    </row>
    <row r="39" spans="1:42" ht="18" customHeight="1">
      <c r="A39" s="85">
        <v>2540</v>
      </c>
      <c r="B39" s="20">
        <v>165.36</v>
      </c>
      <c r="C39" s="121">
        <v>303.6</v>
      </c>
      <c r="D39" s="64">
        <v>36434</v>
      </c>
      <c r="E39" s="161">
        <v>165.32</v>
      </c>
      <c r="F39" s="121">
        <v>229.2</v>
      </c>
      <c r="G39" s="64">
        <v>36434</v>
      </c>
      <c r="H39" s="151">
        <v>160.69</v>
      </c>
      <c r="I39" s="62">
        <v>0.27</v>
      </c>
      <c r="J39" s="64">
        <v>36230</v>
      </c>
      <c r="K39" s="83">
        <v>160.69</v>
      </c>
      <c r="L39" s="62">
        <v>0.27</v>
      </c>
      <c r="M39" s="64">
        <v>36230</v>
      </c>
      <c r="N39" s="167">
        <v>508.117</v>
      </c>
      <c r="O39" s="65">
        <v>16.11</v>
      </c>
      <c r="Q39" s="58">
        <f t="shared" si="0"/>
        <v>4.360000000000014</v>
      </c>
      <c r="R39" s="6">
        <f t="shared" si="1"/>
        <v>-0.3100000000000023</v>
      </c>
      <c r="T39" s="6">
        <f t="shared" si="3"/>
        <v>-0.3100000000000023</v>
      </c>
      <c r="AO39" s="19"/>
      <c r="AP39" s="20"/>
    </row>
    <row r="40" spans="1:42" ht="18" customHeight="1">
      <c r="A40" s="85">
        <v>2541</v>
      </c>
      <c r="B40" s="20">
        <v>165.46</v>
      </c>
      <c r="C40" s="121">
        <v>290</v>
      </c>
      <c r="D40" s="64">
        <v>36412</v>
      </c>
      <c r="E40" s="161">
        <v>165.41</v>
      </c>
      <c r="F40" s="121">
        <v>285</v>
      </c>
      <c r="G40" s="64">
        <v>36412</v>
      </c>
      <c r="H40" s="151">
        <v>160.65</v>
      </c>
      <c r="I40" s="62">
        <v>0.22</v>
      </c>
      <c r="J40" s="64">
        <v>36334</v>
      </c>
      <c r="K40" s="83">
        <v>160.66</v>
      </c>
      <c r="L40" s="62">
        <v>0.24</v>
      </c>
      <c r="M40" s="64">
        <v>36334</v>
      </c>
      <c r="N40" s="167">
        <v>409.457</v>
      </c>
      <c r="O40" s="65">
        <v>12.98</v>
      </c>
      <c r="Q40" s="58">
        <f t="shared" si="0"/>
        <v>4.460000000000008</v>
      </c>
      <c r="R40" s="6">
        <f t="shared" si="1"/>
        <v>-0.3499999999999943</v>
      </c>
      <c r="T40" s="6">
        <f t="shared" si="3"/>
        <v>-0.3499999999999943</v>
      </c>
      <c r="AO40" s="19"/>
      <c r="AP40" s="20"/>
    </row>
    <row r="41" spans="1:42" ht="18" customHeight="1">
      <c r="A41" s="85">
        <v>2542</v>
      </c>
      <c r="B41" s="71">
        <v>166.16</v>
      </c>
      <c r="C41" s="120">
        <v>650.6</v>
      </c>
      <c r="D41" s="64">
        <v>37160</v>
      </c>
      <c r="E41" s="83">
        <v>166.13</v>
      </c>
      <c r="F41" s="120">
        <v>641.3</v>
      </c>
      <c r="G41" s="64">
        <v>37160</v>
      </c>
      <c r="H41" s="78">
        <v>160.8</v>
      </c>
      <c r="I41" s="56">
        <v>1.15</v>
      </c>
      <c r="J41" s="64">
        <v>36965</v>
      </c>
      <c r="K41" s="83">
        <v>160.82</v>
      </c>
      <c r="L41" s="56">
        <v>1.43</v>
      </c>
      <c r="M41" s="64">
        <v>36995</v>
      </c>
      <c r="N41" s="167">
        <v>1276.19</v>
      </c>
      <c r="O41" s="65">
        <v>40.36</v>
      </c>
      <c r="Q41" s="58">
        <f t="shared" si="0"/>
        <v>5.159999999999997</v>
      </c>
      <c r="R41" s="6">
        <f t="shared" si="1"/>
        <v>-0.19999999999998863</v>
      </c>
      <c r="T41" s="6">
        <f t="shared" si="3"/>
        <v>-0.19999999999998863</v>
      </c>
      <c r="AO41" s="19"/>
      <c r="AP41" s="20"/>
    </row>
    <row r="42" spans="1:42" ht="18" customHeight="1">
      <c r="A42" s="85">
        <v>2543</v>
      </c>
      <c r="B42" s="71">
        <f>161+4.92</f>
        <v>165.92</v>
      </c>
      <c r="C42" s="120">
        <v>519.8</v>
      </c>
      <c r="D42" s="64">
        <v>37148</v>
      </c>
      <c r="E42" s="83">
        <v>165.58</v>
      </c>
      <c r="F42" s="120">
        <v>457.4</v>
      </c>
      <c r="G42" s="64">
        <v>37149</v>
      </c>
      <c r="H42" s="78">
        <f>161-0.4</f>
        <v>160.6</v>
      </c>
      <c r="I42" s="54">
        <v>0.6</v>
      </c>
      <c r="J42" s="64">
        <v>36994</v>
      </c>
      <c r="K42" s="83">
        <v>160.62</v>
      </c>
      <c r="L42" s="56">
        <v>0.72</v>
      </c>
      <c r="M42" s="64">
        <v>36994</v>
      </c>
      <c r="N42" s="167">
        <v>1271.666</v>
      </c>
      <c r="O42" s="65">
        <v>40.32</v>
      </c>
      <c r="Q42" s="58">
        <f t="shared" si="0"/>
        <v>4.9199999999999875</v>
      </c>
      <c r="R42" s="6">
        <f t="shared" si="1"/>
        <v>-0.4000000000000057</v>
      </c>
      <c r="T42" s="6">
        <f t="shared" si="3"/>
        <v>-0.4000000000000057</v>
      </c>
      <c r="AO42" s="19"/>
      <c r="AP42" s="20"/>
    </row>
    <row r="43" spans="1:42" ht="22.5" customHeight="1">
      <c r="A43" s="157"/>
      <c r="B43" s="156"/>
      <c r="C43" s="122"/>
      <c r="D43" s="159"/>
      <c r="E43" s="162"/>
      <c r="F43" s="133"/>
      <c r="G43" s="159"/>
      <c r="H43" s="164"/>
      <c r="I43" s="66"/>
      <c r="J43" s="159"/>
      <c r="K43" s="164"/>
      <c r="L43" s="66"/>
      <c r="M43" s="159"/>
      <c r="N43" s="168"/>
      <c r="O43" s="67"/>
      <c r="Q43" s="68"/>
      <c r="AO43" s="19"/>
      <c r="AP43" s="20"/>
    </row>
    <row r="44" spans="2:42" ht="23.25">
      <c r="B44" s="2" t="s">
        <v>0</v>
      </c>
      <c r="C44" s="123"/>
      <c r="D44" s="4"/>
      <c r="E44" s="3"/>
      <c r="F44" s="123"/>
      <c r="G44" s="4"/>
      <c r="H44" s="3"/>
      <c r="I44" s="3"/>
      <c r="J44" s="4"/>
      <c r="K44" s="3"/>
      <c r="L44" s="3"/>
      <c r="M44" s="4"/>
      <c r="N44" s="123" t="s">
        <v>1</v>
      </c>
      <c r="O44" s="3"/>
      <c r="Q44" s="68"/>
      <c r="AO44" s="19"/>
      <c r="AP44" s="69"/>
    </row>
    <row r="45" spans="1:42" ht="15.75" customHeight="1">
      <c r="A45" s="5"/>
      <c r="C45" s="124"/>
      <c r="D45" s="7"/>
      <c r="E45" s="6"/>
      <c r="F45" s="124"/>
      <c r="G45" s="7"/>
      <c r="I45" s="8"/>
      <c r="J45" s="9"/>
      <c r="K45" s="10"/>
      <c r="L45" s="10"/>
      <c r="N45" s="124"/>
      <c r="O45" s="6"/>
      <c r="Q45" s="68"/>
      <c r="AO45" s="19"/>
      <c r="AP45" s="69"/>
    </row>
    <row r="46" spans="1:42" ht="23.25" customHeight="1">
      <c r="A46" s="12" t="s">
        <v>2</v>
      </c>
      <c r="B46" s="13"/>
      <c r="C46" s="125"/>
      <c r="D46" s="14"/>
      <c r="E46" s="13"/>
      <c r="F46" s="125"/>
      <c r="G46" s="14"/>
      <c r="H46" s="13"/>
      <c r="I46" s="15"/>
      <c r="J46" s="16"/>
      <c r="K46" s="17"/>
      <c r="L46" s="18" t="s">
        <v>31</v>
      </c>
      <c r="M46" s="16"/>
      <c r="N46" s="125"/>
      <c r="O46" s="13"/>
      <c r="Q46" s="68"/>
      <c r="AO46" s="19"/>
      <c r="AP46" s="68"/>
    </row>
    <row r="47" spans="1:17" ht="22.5" customHeight="1">
      <c r="A47" s="12" t="s">
        <v>34</v>
      </c>
      <c r="B47" s="21"/>
      <c r="C47" s="126"/>
      <c r="D47" s="14"/>
      <c r="E47" s="13"/>
      <c r="F47" s="125"/>
      <c r="G47" s="14"/>
      <c r="H47" s="13"/>
      <c r="I47" s="22"/>
      <c r="J47" s="18"/>
      <c r="K47" s="17"/>
      <c r="L47" s="17"/>
      <c r="M47" s="16"/>
      <c r="N47" s="125"/>
      <c r="O47" s="13"/>
      <c r="Q47" s="68"/>
    </row>
    <row r="48" spans="1:17" ht="18.75">
      <c r="A48" s="23"/>
      <c r="B48" s="24" t="s">
        <v>3</v>
      </c>
      <c r="C48" s="127"/>
      <c r="D48" s="26"/>
      <c r="E48" s="24"/>
      <c r="F48" s="127"/>
      <c r="G48" s="27"/>
      <c r="H48" s="27" t="s">
        <v>4</v>
      </c>
      <c r="I48" s="24"/>
      <c r="J48" s="26"/>
      <c r="K48" s="24"/>
      <c r="L48" s="24"/>
      <c r="M48" s="28"/>
      <c r="N48" s="136" t="s">
        <v>5</v>
      </c>
      <c r="O48" s="30"/>
      <c r="Q48" s="68"/>
    </row>
    <row r="49" spans="1:17" ht="18.75">
      <c r="A49" s="31" t="s">
        <v>6</v>
      </c>
      <c r="B49" s="32" t="s">
        <v>7</v>
      </c>
      <c r="C49" s="128"/>
      <c r="D49" s="34"/>
      <c r="E49" s="32" t="s">
        <v>8</v>
      </c>
      <c r="F49" s="130"/>
      <c r="G49" s="34"/>
      <c r="H49" s="32" t="s">
        <v>7</v>
      </c>
      <c r="I49" s="35"/>
      <c r="J49" s="34"/>
      <c r="K49" s="32" t="s">
        <v>8</v>
      </c>
      <c r="L49" s="35"/>
      <c r="M49" s="36"/>
      <c r="N49" s="128" t="s">
        <v>1</v>
      </c>
      <c r="O49" s="32"/>
      <c r="Q49" s="68"/>
    </row>
    <row r="50" spans="1:17" s="6" customFormat="1" ht="18.75">
      <c r="A50" s="38" t="s">
        <v>9</v>
      </c>
      <c r="B50" s="39" t="s">
        <v>10</v>
      </c>
      <c r="C50" s="129" t="s">
        <v>11</v>
      </c>
      <c r="D50" s="40" t="s">
        <v>12</v>
      </c>
      <c r="E50" s="39" t="s">
        <v>10</v>
      </c>
      <c r="F50" s="129" t="s">
        <v>11</v>
      </c>
      <c r="G50" s="40" t="s">
        <v>12</v>
      </c>
      <c r="H50" s="41" t="s">
        <v>10</v>
      </c>
      <c r="I50" s="42" t="s">
        <v>11</v>
      </c>
      <c r="J50" s="40" t="s">
        <v>12</v>
      </c>
      <c r="K50" s="43" t="s">
        <v>10</v>
      </c>
      <c r="L50" s="43" t="s">
        <v>11</v>
      </c>
      <c r="M50" s="44" t="s">
        <v>12</v>
      </c>
      <c r="N50" s="137" t="s">
        <v>11</v>
      </c>
      <c r="O50" s="43" t="s">
        <v>13</v>
      </c>
      <c r="Q50" s="69"/>
    </row>
    <row r="51" spans="1:19" ht="18.75">
      <c r="A51" s="45"/>
      <c r="B51" s="46" t="s">
        <v>18</v>
      </c>
      <c r="C51" s="130" t="s">
        <v>15</v>
      </c>
      <c r="D51" s="47"/>
      <c r="E51" s="46" t="s">
        <v>18</v>
      </c>
      <c r="F51" s="134" t="s">
        <v>15</v>
      </c>
      <c r="G51" s="49"/>
      <c r="H51" s="46" t="s">
        <v>18</v>
      </c>
      <c r="I51" s="48" t="s">
        <v>15</v>
      </c>
      <c r="J51" s="50"/>
      <c r="K51" s="46" t="s">
        <v>18</v>
      </c>
      <c r="L51" s="48" t="s">
        <v>15</v>
      </c>
      <c r="M51" s="51"/>
      <c r="N51" s="134" t="s">
        <v>16</v>
      </c>
      <c r="O51" s="46" t="s">
        <v>15</v>
      </c>
      <c r="Q51" s="68"/>
      <c r="S51" s="6"/>
    </row>
    <row r="52" spans="1:21" ht="18" customHeight="1">
      <c r="A52" s="70">
        <v>2544</v>
      </c>
      <c r="B52" s="71">
        <v>166.56</v>
      </c>
      <c r="C52" s="120">
        <v>738</v>
      </c>
      <c r="D52" s="64">
        <v>37560</v>
      </c>
      <c r="E52" s="72">
        <f>T52+Q4</f>
        <v>166.45</v>
      </c>
      <c r="F52" s="135">
        <v>694</v>
      </c>
      <c r="G52" s="74">
        <v>37560</v>
      </c>
      <c r="H52" s="71">
        <f>Q4-R52</f>
        <v>161.33</v>
      </c>
      <c r="I52" s="54">
        <v>1.225</v>
      </c>
      <c r="J52" s="64">
        <v>37376</v>
      </c>
      <c r="K52" s="72">
        <f aca="true" t="shared" si="4" ref="K52:K57">U52+$Q$4</f>
        <v>160.7</v>
      </c>
      <c r="L52" s="73">
        <v>1.45</v>
      </c>
      <c r="M52" s="74">
        <v>37376</v>
      </c>
      <c r="N52" s="138">
        <v>1468.539</v>
      </c>
      <c r="O52" s="57">
        <v>46.57</v>
      </c>
      <c r="Q52" s="58">
        <f aca="true" t="shared" si="5" ref="Q52:Q61">B52-$Q$4</f>
        <v>5.560000000000002</v>
      </c>
      <c r="R52" s="6">
        <v>-0.3300000000000125</v>
      </c>
      <c r="T52" s="6">
        <v>5.449999999999989</v>
      </c>
      <c r="U52" s="61">
        <v>-0.30000000000001137</v>
      </c>
    </row>
    <row r="53" spans="1:21" ht="18" customHeight="1">
      <c r="A53" s="75">
        <v>2545</v>
      </c>
      <c r="B53" s="76">
        <v>166.88</v>
      </c>
      <c r="C53" s="131">
        <v>1127.2</v>
      </c>
      <c r="D53" s="77">
        <v>37157</v>
      </c>
      <c r="E53" s="78">
        <f>T53+$Q$4</f>
        <v>166.72</v>
      </c>
      <c r="F53" s="120">
        <v>1002.4</v>
      </c>
      <c r="G53" s="79">
        <v>37156</v>
      </c>
      <c r="H53" s="71">
        <f>Q4-R53</f>
        <v>161.18</v>
      </c>
      <c r="I53" s="54">
        <v>3.8</v>
      </c>
      <c r="J53" s="64">
        <v>36953</v>
      </c>
      <c r="K53" s="78">
        <f t="shared" si="4"/>
        <v>160.83</v>
      </c>
      <c r="L53" s="54">
        <v>3.95</v>
      </c>
      <c r="M53" s="79">
        <v>36953</v>
      </c>
      <c r="N53" s="138">
        <v>2110.74</v>
      </c>
      <c r="O53" s="57">
        <v>66.93093217799999</v>
      </c>
      <c r="Q53" s="80">
        <f t="shared" si="5"/>
        <v>5.8799999999999955</v>
      </c>
      <c r="R53" s="6">
        <v>-0.18000000000000682</v>
      </c>
      <c r="T53" s="6">
        <v>5.72</v>
      </c>
      <c r="U53" s="61">
        <v>-0.1699999999999875</v>
      </c>
    </row>
    <row r="54" spans="1:21" ht="18" customHeight="1">
      <c r="A54" s="81">
        <v>2546</v>
      </c>
      <c r="B54" s="71">
        <v>165.28</v>
      </c>
      <c r="C54" s="120">
        <v>505.6</v>
      </c>
      <c r="D54" s="64">
        <v>37149</v>
      </c>
      <c r="E54" s="78">
        <f>T54+$Q$4</f>
        <v>165.1</v>
      </c>
      <c r="F54" s="120">
        <v>475</v>
      </c>
      <c r="G54" s="79">
        <v>37150</v>
      </c>
      <c r="H54" s="71">
        <f>Q4-R54</f>
        <v>161.45</v>
      </c>
      <c r="I54" s="54">
        <v>0.75</v>
      </c>
      <c r="J54" s="64">
        <v>36975</v>
      </c>
      <c r="K54" s="78">
        <f t="shared" si="4"/>
        <v>160.56</v>
      </c>
      <c r="L54" s="54">
        <v>0.8</v>
      </c>
      <c r="M54" s="79">
        <v>36975</v>
      </c>
      <c r="N54" s="138">
        <v>744.651</v>
      </c>
      <c r="O54" s="57">
        <v>23.6126598147</v>
      </c>
      <c r="Q54" s="58">
        <f t="shared" si="5"/>
        <v>4.280000000000001</v>
      </c>
      <c r="R54" s="6">
        <v>-0.44999999999998863</v>
      </c>
      <c r="T54" s="6">
        <v>4.099999999999994</v>
      </c>
      <c r="U54" s="61">
        <v>-0.4399999999999977</v>
      </c>
    </row>
    <row r="55" spans="1:21" ht="18" customHeight="1">
      <c r="A55" s="81">
        <v>2547</v>
      </c>
      <c r="B55" s="71">
        <v>164.42</v>
      </c>
      <c r="C55" s="120">
        <v>405.4</v>
      </c>
      <c r="D55" s="64">
        <v>38253</v>
      </c>
      <c r="E55" s="78">
        <f>T55+$Q$4</f>
        <v>164.37</v>
      </c>
      <c r="F55" s="120">
        <v>396.93</v>
      </c>
      <c r="G55" s="79">
        <v>38253</v>
      </c>
      <c r="H55" s="78">
        <f>Q4-R55</f>
        <v>161.45</v>
      </c>
      <c r="I55" s="54">
        <v>0.77</v>
      </c>
      <c r="J55" s="79">
        <v>38042</v>
      </c>
      <c r="K55" s="78">
        <f t="shared" si="4"/>
        <v>160.55</v>
      </c>
      <c r="L55" s="54">
        <v>0.77</v>
      </c>
      <c r="M55" s="79">
        <v>38042</v>
      </c>
      <c r="N55" s="138">
        <v>3368.28</v>
      </c>
      <c r="O55" s="57">
        <v>106.81</v>
      </c>
      <c r="Q55" s="58">
        <f t="shared" si="5"/>
        <v>3.4199999999999875</v>
      </c>
      <c r="R55" s="6">
        <v>-0.44999999999998863</v>
      </c>
      <c r="T55" s="6">
        <v>3.37</v>
      </c>
      <c r="U55" s="61">
        <v>-0.44999999999998863</v>
      </c>
    </row>
    <row r="56" spans="1:21" ht="18" customHeight="1">
      <c r="A56" s="81">
        <v>2548</v>
      </c>
      <c r="B56" s="71">
        <v>166.43</v>
      </c>
      <c r="C56" s="120">
        <v>836.4</v>
      </c>
      <c r="D56" s="64">
        <v>38627</v>
      </c>
      <c r="E56" s="78">
        <f>T56+$Q$4</f>
        <v>166.19</v>
      </c>
      <c r="F56" s="120">
        <v>770.25</v>
      </c>
      <c r="G56" s="64">
        <v>38627</v>
      </c>
      <c r="H56" s="78">
        <f>Q4-R56</f>
        <v>161.45</v>
      </c>
      <c r="I56" s="54">
        <v>0.75</v>
      </c>
      <c r="J56" s="79">
        <v>38478</v>
      </c>
      <c r="K56" s="78">
        <f t="shared" si="4"/>
        <v>160.55</v>
      </c>
      <c r="L56" s="54">
        <v>0.75</v>
      </c>
      <c r="M56" s="79">
        <v>38478</v>
      </c>
      <c r="N56" s="138">
        <v>1477.868</v>
      </c>
      <c r="O56" s="82">
        <f aca="true" t="shared" si="6" ref="O56:O73">+N56*0.0317097</f>
        <v>46.862750919599996</v>
      </c>
      <c r="Q56" s="58">
        <f t="shared" si="5"/>
        <v>5.430000000000007</v>
      </c>
      <c r="R56" s="6">
        <v>-0.44999999999998863</v>
      </c>
      <c r="T56" s="6">
        <v>5.19</v>
      </c>
      <c r="U56" s="61">
        <v>-0.44999999999998863</v>
      </c>
    </row>
    <row r="57" spans="1:21" ht="18" customHeight="1">
      <c r="A57" s="81">
        <v>2549</v>
      </c>
      <c r="B57" s="71">
        <v>166</v>
      </c>
      <c r="C57" s="120">
        <v>840</v>
      </c>
      <c r="D57" s="64">
        <v>38984</v>
      </c>
      <c r="E57" s="78">
        <f>T57+$Q$4</f>
        <v>165.98</v>
      </c>
      <c r="F57" s="120">
        <v>835.2</v>
      </c>
      <c r="G57" s="79">
        <v>38984</v>
      </c>
      <c r="H57" s="71">
        <f>Q4-R57</f>
        <v>161.58</v>
      </c>
      <c r="I57" s="54">
        <v>1.1</v>
      </c>
      <c r="J57" s="79">
        <v>38414</v>
      </c>
      <c r="K57" s="78">
        <f t="shared" si="4"/>
        <v>160.45</v>
      </c>
      <c r="L57" s="54">
        <v>1.25</v>
      </c>
      <c r="M57" s="79">
        <v>38428</v>
      </c>
      <c r="N57" s="138">
        <v>2706</v>
      </c>
      <c r="O57" s="82">
        <f t="shared" si="6"/>
        <v>85.8064482</v>
      </c>
      <c r="Q57" s="58">
        <f t="shared" si="5"/>
        <v>5</v>
      </c>
      <c r="R57" s="6">
        <v>-0.5800000000000125</v>
      </c>
      <c r="T57" s="6">
        <v>4.97999999999999</v>
      </c>
      <c r="U57" s="61">
        <v>-0.5500000000000114</v>
      </c>
    </row>
    <row r="58" spans="1:20" ht="18" customHeight="1">
      <c r="A58" s="81">
        <v>2550</v>
      </c>
      <c r="B58" s="71">
        <v>164.01</v>
      </c>
      <c r="C58" s="120">
        <v>398</v>
      </c>
      <c r="D58" s="64">
        <v>38852</v>
      </c>
      <c r="E58" s="83">
        <v>163.92</v>
      </c>
      <c r="F58" s="120">
        <v>368.6</v>
      </c>
      <c r="G58" s="79">
        <v>38852</v>
      </c>
      <c r="H58" s="84">
        <v>160.42</v>
      </c>
      <c r="I58" s="54">
        <v>1.56</v>
      </c>
      <c r="J58" s="79">
        <v>38709</v>
      </c>
      <c r="K58" s="83">
        <v>160.44</v>
      </c>
      <c r="L58" s="54">
        <v>0.05</v>
      </c>
      <c r="M58" s="79">
        <v>38436</v>
      </c>
      <c r="N58" s="138">
        <v>1035.14</v>
      </c>
      <c r="O58" s="82">
        <f t="shared" si="6"/>
        <v>32.823978858000004</v>
      </c>
      <c r="Q58" s="58">
        <f t="shared" si="5"/>
        <v>3.009999999999991</v>
      </c>
      <c r="R58" s="6">
        <f aca="true" t="shared" si="7" ref="R58:R73">H58-$Q$4</f>
        <v>-0.5800000000000125</v>
      </c>
      <c r="T58" s="6">
        <f aca="true" t="shared" si="8" ref="T58:T69">H58-$Q$4</f>
        <v>-0.5800000000000125</v>
      </c>
    </row>
    <row r="59" spans="1:20" ht="18" customHeight="1">
      <c r="A59" s="85">
        <v>2551</v>
      </c>
      <c r="B59" s="86">
        <v>164.01</v>
      </c>
      <c r="C59" s="132">
        <v>329.8</v>
      </c>
      <c r="D59" s="64">
        <v>39025</v>
      </c>
      <c r="E59" s="53">
        <v>163.92</v>
      </c>
      <c r="F59" s="132">
        <v>314.4</v>
      </c>
      <c r="G59" s="79">
        <v>39025</v>
      </c>
      <c r="H59" s="88">
        <v>160.53</v>
      </c>
      <c r="I59" s="87">
        <v>2.85</v>
      </c>
      <c r="J59" s="79">
        <v>40281</v>
      </c>
      <c r="K59" s="53">
        <v>160.54</v>
      </c>
      <c r="L59" s="87">
        <v>3</v>
      </c>
      <c r="M59" s="79">
        <v>38469</v>
      </c>
      <c r="N59" s="139">
        <v>874.03</v>
      </c>
      <c r="O59" s="82">
        <f t="shared" si="6"/>
        <v>27.715229091</v>
      </c>
      <c r="Q59" s="58">
        <f t="shared" si="5"/>
        <v>3.009999999999991</v>
      </c>
      <c r="R59" s="6">
        <f t="shared" si="7"/>
        <v>-0.46999999999999886</v>
      </c>
      <c r="T59" s="6">
        <f t="shared" si="8"/>
        <v>-0.46999999999999886</v>
      </c>
    </row>
    <row r="60" spans="1:20" ht="18" customHeight="1">
      <c r="A60" s="81">
        <v>2552</v>
      </c>
      <c r="B60" s="86">
        <v>163.5</v>
      </c>
      <c r="C60" s="132">
        <v>210</v>
      </c>
      <c r="D60" s="64">
        <v>38979</v>
      </c>
      <c r="E60" s="53">
        <v>163.43</v>
      </c>
      <c r="F60" s="132">
        <v>203.7</v>
      </c>
      <c r="G60" s="79">
        <v>38988</v>
      </c>
      <c r="H60" s="88">
        <v>160.59</v>
      </c>
      <c r="I60" s="87">
        <v>1.88</v>
      </c>
      <c r="J60" s="79">
        <v>40213</v>
      </c>
      <c r="K60" s="53">
        <v>160.59</v>
      </c>
      <c r="L60" s="87">
        <v>1.88</v>
      </c>
      <c r="M60" s="79">
        <v>38387</v>
      </c>
      <c r="N60" s="139">
        <v>745.3</v>
      </c>
      <c r="O60" s="89">
        <f t="shared" si="6"/>
        <v>23.633239409999998</v>
      </c>
      <c r="Q60" s="58">
        <f t="shared" si="5"/>
        <v>2.5</v>
      </c>
      <c r="R60" s="6">
        <f t="shared" si="7"/>
        <v>-0.4099999999999966</v>
      </c>
      <c r="T60" s="6">
        <f t="shared" si="8"/>
        <v>-0.4099999999999966</v>
      </c>
    </row>
    <row r="61" spans="1:20" ht="18" customHeight="1">
      <c r="A61" s="85">
        <v>2553</v>
      </c>
      <c r="B61" s="86">
        <v>164.89</v>
      </c>
      <c r="C61" s="132">
        <v>530.5</v>
      </c>
      <c r="D61" s="64">
        <v>38953</v>
      </c>
      <c r="E61" s="53">
        <v>164.83</v>
      </c>
      <c r="F61" s="132">
        <v>515.5</v>
      </c>
      <c r="G61" s="79">
        <v>40473</v>
      </c>
      <c r="H61" s="86">
        <v>160.4</v>
      </c>
      <c r="I61" s="87">
        <v>0</v>
      </c>
      <c r="J61" s="79">
        <v>40242</v>
      </c>
      <c r="K61" s="90">
        <v>160.403</v>
      </c>
      <c r="L61" s="87">
        <v>0</v>
      </c>
      <c r="M61" s="79">
        <v>40242</v>
      </c>
      <c r="N61" s="139">
        <v>1486.69</v>
      </c>
      <c r="O61" s="89">
        <f t="shared" si="6"/>
        <v>47.142493893</v>
      </c>
      <c r="Q61" s="68">
        <f t="shared" si="5"/>
        <v>3.8899999999999864</v>
      </c>
      <c r="R61" s="6">
        <f t="shared" si="7"/>
        <v>-0.5999999999999943</v>
      </c>
      <c r="T61" s="91">
        <f t="shared" si="8"/>
        <v>-0.5999999999999943</v>
      </c>
    </row>
    <row r="62" spans="1:20" ht="18" customHeight="1">
      <c r="A62" s="81">
        <v>2554</v>
      </c>
      <c r="B62" s="86">
        <v>167.05</v>
      </c>
      <c r="C62" s="132">
        <v>1352.75</v>
      </c>
      <c r="D62" s="64">
        <v>40821</v>
      </c>
      <c r="E62" s="53">
        <v>166.954</v>
      </c>
      <c r="F62" s="132">
        <v>1312.75</v>
      </c>
      <c r="G62" s="79">
        <v>40821</v>
      </c>
      <c r="H62" s="88">
        <v>160.74</v>
      </c>
      <c r="I62" s="87">
        <v>7.16</v>
      </c>
      <c r="J62" s="79">
        <v>40651</v>
      </c>
      <c r="K62" s="53">
        <v>160.758</v>
      </c>
      <c r="L62" s="87">
        <v>7.2</v>
      </c>
      <c r="M62" s="79">
        <v>40651</v>
      </c>
      <c r="N62" s="139">
        <v>4126.34</v>
      </c>
      <c r="O62" s="89">
        <f t="shared" si="6"/>
        <v>130.845003498</v>
      </c>
      <c r="Q62" s="69">
        <f aca="true" t="shared" si="9" ref="Q62:Q73">B62-$Q$4</f>
        <v>6.050000000000011</v>
      </c>
      <c r="R62" s="6">
        <f t="shared" si="7"/>
        <v>-0.2599999999999909</v>
      </c>
      <c r="T62" s="91">
        <f t="shared" si="8"/>
        <v>-0.2599999999999909</v>
      </c>
    </row>
    <row r="63" spans="1:20" ht="18" customHeight="1">
      <c r="A63" s="85">
        <v>2555</v>
      </c>
      <c r="B63" s="86">
        <v>165.56</v>
      </c>
      <c r="C63" s="132">
        <v>830.2</v>
      </c>
      <c r="D63" s="64">
        <v>41169</v>
      </c>
      <c r="E63" s="53">
        <v>165.25</v>
      </c>
      <c r="F63" s="132">
        <v>747.25</v>
      </c>
      <c r="G63" s="79">
        <v>41169</v>
      </c>
      <c r="H63" s="88">
        <v>160.88</v>
      </c>
      <c r="I63" s="87">
        <v>3.44</v>
      </c>
      <c r="J63" s="79">
        <v>40988</v>
      </c>
      <c r="K63" s="53">
        <v>160.88</v>
      </c>
      <c r="L63" s="87">
        <v>3.44</v>
      </c>
      <c r="M63" s="79">
        <v>40993</v>
      </c>
      <c r="N63" s="139">
        <v>1499.88</v>
      </c>
      <c r="O63" s="89">
        <f t="shared" si="6"/>
        <v>47.560744836000005</v>
      </c>
      <c r="Q63" s="68">
        <f t="shared" si="9"/>
        <v>4.560000000000002</v>
      </c>
      <c r="R63" s="1">
        <f t="shared" si="7"/>
        <v>-0.12000000000000455</v>
      </c>
      <c r="T63" s="1">
        <f t="shared" si="8"/>
        <v>-0.12000000000000455</v>
      </c>
    </row>
    <row r="64" spans="1:20" ht="18" customHeight="1">
      <c r="A64" s="81">
        <v>2556</v>
      </c>
      <c r="B64" s="86">
        <v>164.54</v>
      </c>
      <c r="C64" s="132">
        <v>510.3</v>
      </c>
      <c r="D64" s="64">
        <v>41567</v>
      </c>
      <c r="E64" s="53">
        <v>164.34</v>
      </c>
      <c r="F64" s="132">
        <v>471.6</v>
      </c>
      <c r="G64" s="79">
        <v>41567</v>
      </c>
      <c r="H64" s="84">
        <v>160.77</v>
      </c>
      <c r="I64" s="54">
        <v>2.9</v>
      </c>
      <c r="J64" s="79">
        <v>41338</v>
      </c>
      <c r="K64" s="53">
        <v>160.77</v>
      </c>
      <c r="L64" s="87">
        <v>2.9</v>
      </c>
      <c r="M64" s="79">
        <v>41338</v>
      </c>
      <c r="N64" s="139">
        <v>1009.19</v>
      </c>
      <c r="O64" s="89">
        <f t="shared" si="6"/>
        <v>32.001112143</v>
      </c>
      <c r="Q64" s="1">
        <f t="shared" si="9"/>
        <v>3.539999999999992</v>
      </c>
      <c r="R64" s="1">
        <f t="shared" si="7"/>
        <v>-0.22999999999998977</v>
      </c>
      <c r="T64" s="1">
        <f t="shared" si="8"/>
        <v>-0.22999999999998977</v>
      </c>
    </row>
    <row r="65" spans="1:20" ht="18" customHeight="1">
      <c r="A65" s="85">
        <v>2557</v>
      </c>
      <c r="B65" s="86">
        <v>164.36</v>
      </c>
      <c r="C65" s="132">
        <v>450</v>
      </c>
      <c r="D65" s="64">
        <v>41885</v>
      </c>
      <c r="E65" s="53">
        <v>163.908</v>
      </c>
      <c r="F65" s="132">
        <v>365.7</v>
      </c>
      <c r="G65" s="79">
        <v>41885</v>
      </c>
      <c r="H65" s="88">
        <v>160.61</v>
      </c>
      <c r="I65" s="87">
        <v>1.84</v>
      </c>
      <c r="J65" s="79">
        <v>41721</v>
      </c>
      <c r="K65" s="53">
        <v>160.62</v>
      </c>
      <c r="L65" s="87">
        <v>2.08</v>
      </c>
      <c r="M65" s="79">
        <v>41721</v>
      </c>
      <c r="N65" s="139">
        <v>1013.87</v>
      </c>
      <c r="O65" s="89">
        <f t="shared" si="6"/>
        <v>32.149513539</v>
      </c>
      <c r="Q65" s="1">
        <f t="shared" si="9"/>
        <v>3.3600000000000136</v>
      </c>
      <c r="R65" s="1">
        <f t="shared" si="7"/>
        <v>-0.38999999999998636</v>
      </c>
      <c r="T65" s="1">
        <f t="shared" si="8"/>
        <v>-0.38999999999998636</v>
      </c>
    </row>
    <row r="66" spans="1:20" ht="18" customHeight="1">
      <c r="A66" s="81">
        <v>2558</v>
      </c>
      <c r="B66" s="86">
        <v>163.11</v>
      </c>
      <c r="C66" s="132">
        <v>235.15</v>
      </c>
      <c r="D66" s="64">
        <v>42267</v>
      </c>
      <c r="E66" s="53">
        <v>162.81</v>
      </c>
      <c r="F66" s="132">
        <v>189.45</v>
      </c>
      <c r="G66" s="79">
        <v>42267</v>
      </c>
      <c r="H66" s="71">
        <v>160.4</v>
      </c>
      <c r="I66" s="54">
        <v>0</v>
      </c>
      <c r="J66" s="79">
        <v>42093</v>
      </c>
      <c r="K66" s="90">
        <v>160.4</v>
      </c>
      <c r="L66" s="87">
        <v>0</v>
      </c>
      <c r="M66" s="79">
        <v>42094</v>
      </c>
      <c r="N66" s="138">
        <v>285.21</v>
      </c>
      <c r="O66" s="89">
        <f t="shared" si="6"/>
        <v>9.043923537</v>
      </c>
      <c r="Q66" s="1">
        <f t="shared" si="9"/>
        <v>2.1100000000000136</v>
      </c>
      <c r="R66" s="1">
        <f t="shared" si="7"/>
        <v>-0.5999999999999943</v>
      </c>
      <c r="T66" s="1">
        <f t="shared" si="8"/>
        <v>-0.5999999999999943</v>
      </c>
    </row>
    <row r="67" spans="1:20" ht="18" customHeight="1">
      <c r="A67" s="85">
        <v>2559</v>
      </c>
      <c r="B67" s="86">
        <v>164.62</v>
      </c>
      <c r="C67" s="132">
        <v>656.1</v>
      </c>
      <c r="D67" s="64">
        <v>42628</v>
      </c>
      <c r="E67" s="53">
        <v>164.417</v>
      </c>
      <c r="F67" s="132">
        <v>524.1</v>
      </c>
      <c r="G67" s="79">
        <v>42628</v>
      </c>
      <c r="H67" s="84">
        <v>160.23</v>
      </c>
      <c r="I67" s="56">
        <v>0.03</v>
      </c>
      <c r="J67" s="79">
        <v>42484</v>
      </c>
      <c r="K67" s="53">
        <v>160.23</v>
      </c>
      <c r="L67" s="87">
        <v>0.03</v>
      </c>
      <c r="M67" s="79">
        <v>42484</v>
      </c>
      <c r="N67" s="139">
        <v>1215.34</v>
      </c>
      <c r="O67" s="89">
        <f t="shared" si="6"/>
        <v>38.538066797999996</v>
      </c>
      <c r="Q67" s="1">
        <f t="shared" si="9"/>
        <v>3.6200000000000045</v>
      </c>
      <c r="R67" s="1">
        <f t="shared" si="7"/>
        <v>-0.7700000000000102</v>
      </c>
      <c r="T67" s="1">
        <f t="shared" si="8"/>
        <v>-0.7700000000000102</v>
      </c>
    </row>
    <row r="68" spans="1:20" ht="18" customHeight="1">
      <c r="A68" s="81">
        <v>2560</v>
      </c>
      <c r="B68" s="86">
        <v>165.98</v>
      </c>
      <c r="C68" s="132">
        <v>729</v>
      </c>
      <c r="D68" s="64">
        <v>43015</v>
      </c>
      <c r="E68" s="53">
        <v>165.382</v>
      </c>
      <c r="F68" s="132">
        <v>609.1</v>
      </c>
      <c r="G68" s="79">
        <v>43015</v>
      </c>
      <c r="H68" s="84">
        <v>160.44</v>
      </c>
      <c r="I68" s="54">
        <v>3.5</v>
      </c>
      <c r="J68" s="79">
        <v>43151</v>
      </c>
      <c r="K68" s="53">
        <v>160.457</v>
      </c>
      <c r="L68" s="87">
        <v>3.9</v>
      </c>
      <c r="M68" s="79">
        <v>43150</v>
      </c>
      <c r="N68" s="139">
        <v>2213.38</v>
      </c>
      <c r="O68" s="89">
        <f t="shared" si="6"/>
        <v>70.185615786</v>
      </c>
      <c r="Q68" s="1">
        <f t="shared" si="9"/>
        <v>4.97999999999999</v>
      </c>
      <c r="R68" s="1">
        <f t="shared" si="7"/>
        <v>-0.5600000000000023</v>
      </c>
      <c r="T68" s="1">
        <f t="shared" si="8"/>
        <v>-0.5600000000000023</v>
      </c>
    </row>
    <row r="69" spans="1:20" ht="18" customHeight="1">
      <c r="A69" s="85">
        <v>2561</v>
      </c>
      <c r="B69" s="86">
        <v>163.79</v>
      </c>
      <c r="C69" s="132">
        <v>284.9</v>
      </c>
      <c r="D69" s="64">
        <v>43398</v>
      </c>
      <c r="E69" s="53">
        <v>163.684</v>
      </c>
      <c r="F69" s="132">
        <v>272.8</v>
      </c>
      <c r="G69" s="79">
        <v>43398</v>
      </c>
      <c r="H69" s="88">
        <v>160.37</v>
      </c>
      <c r="I69" s="87">
        <v>1.41</v>
      </c>
      <c r="J69" s="79">
        <v>241868</v>
      </c>
      <c r="K69" s="53">
        <v>160.38</v>
      </c>
      <c r="L69" s="87">
        <v>1.54</v>
      </c>
      <c r="M69" s="79">
        <v>241867</v>
      </c>
      <c r="N69" s="139">
        <v>1357.98</v>
      </c>
      <c r="O69" s="89">
        <f t="shared" si="6"/>
        <v>43.061138406</v>
      </c>
      <c r="Q69" s="1">
        <f t="shared" si="9"/>
        <v>2.789999999999992</v>
      </c>
      <c r="R69" s="1">
        <f t="shared" si="7"/>
        <v>-0.6299999999999955</v>
      </c>
      <c r="T69" s="1">
        <f t="shared" si="8"/>
        <v>-0.6299999999999955</v>
      </c>
    </row>
    <row r="70" spans="1:18" ht="18" customHeight="1">
      <c r="A70" s="81">
        <v>2562</v>
      </c>
      <c r="B70" s="86">
        <v>164.6</v>
      </c>
      <c r="C70" s="132">
        <v>355</v>
      </c>
      <c r="D70" s="64">
        <v>43711</v>
      </c>
      <c r="E70" s="53">
        <v>164.55</v>
      </c>
      <c r="F70" s="132">
        <v>348.75</v>
      </c>
      <c r="G70" s="79">
        <v>43711</v>
      </c>
      <c r="H70" s="88">
        <v>160.04</v>
      </c>
      <c r="I70" s="87">
        <v>0.04</v>
      </c>
      <c r="J70" s="79">
        <v>242247</v>
      </c>
      <c r="K70" s="53">
        <v>160.04</v>
      </c>
      <c r="L70" s="87">
        <v>0.04</v>
      </c>
      <c r="M70" s="79">
        <v>242247</v>
      </c>
      <c r="N70" s="139">
        <v>463.8</v>
      </c>
      <c r="O70" s="89">
        <f t="shared" si="6"/>
        <v>14.70695886</v>
      </c>
      <c r="Q70" s="6">
        <f t="shared" si="9"/>
        <v>3.5999999999999943</v>
      </c>
      <c r="R70" s="1">
        <f t="shared" si="7"/>
        <v>-0.960000000000008</v>
      </c>
    </row>
    <row r="71" spans="1:18" ht="18" customHeight="1">
      <c r="A71" s="85">
        <v>2563</v>
      </c>
      <c r="B71" s="86">
        <v>164.51</v>
      </c>
      <c r="C71" s="132">
        <v>356.65</v>
      </c>
      <c r="D71" s="64">
        <v>44066</v>
      </c>
      <c r="E71" s="53">
        <v>164.372</v>
      </c>
      <c r="F71" s="132">
        <v>340.55</v>
      </c>
      <c r="G71" s="79">
        <v>44066</v>
      </c>
      <c r="H71" s="88">
        <v>159.96</v>
      </c>
      <c r="I71" s="87">
        <v>0.01</v>
      </c>
      <c r="J71" s="79">
        <v>242261</v>
      </c>
      <c r="K71" s="53">
        <v>159.96</v>
      </c>
      <c r="L71" s="87">
        <v>0.01</v>
      </c>
      <c r="M71" s="79">
        <v>242261</v>
      </c>
      <c r="N71" s="139">
        <v>351.54</v>
      </c>
      <c r="O71" s="89">
        <f t="shared" si="6"/>
        <v>11.147227938</v>
      </c>
      <c r="Q71" s="6">
        <f t="shared" si="9"/>
        <v>3.509999999999991</v>
      </c>
      <c r="R71" s="1">
        <f t="shared" si="7"/>
        <v>-1.039999999999992</v>
      </c>
    </row>
    <row r="72" spans="1:18" ht="18" customHeight="1">
      <c r="A72" s="81">
        <v>2564</v>
      </c>
      <c r="B72" s="86">
        <v>164.6</v>
      </c>
      <c r="C72" s="132">
        <v>500</v>
      </c>
      <c r="D72" s="64">
        <v>44463</v>
      </c>
      <c r="E72" s="53">
        <v>164.51</v>
      </c>
      <c r="F72" s="132">
        <v>481.55</v>
      </c>
      <c r="G72" s="79">
        <v>44463</v>
      </c>
      <c r="H72" s="88">
        <v>160.09</v>
      </c>
      <c r="I72" s="87">
        <v>0.18</v>
      </c>
      <c r="J72" s="79">
        <v>242618</v>
      </c>
      <c r="K72" s="90">
        <v>160.098</v>
      </c>
      <c r="L72" s="87">
        <v>0.2</v>
      </c>
      <c r="M72" s="79">
        <v>242618</v>
      </c>
      <c r="N72" s="139">
        <v>978.34</v>
      </c>
      <c r="O72" s="89">
        <f t="shared" si="6"/>
        <v>31.022867898</v>
      </c>
      <c r="Q72" s="6">
        <f t="shared" si="9"/>
        <v>3.5999999999999943</v>
      </c>
      <c r="R72" s="1">
        <f t="shared" si="7"/>
        <v>-0.9099999999999966</v>
      </c>
    </row>
    <row r="73" spans="1:18" ht="18" customHeight="1">
      <c r="A73" s="85">
        <v>2565</v>
      </c>
      <c r="B73" s="86">
        <v>165.52</v>
      </c>
      <c r="C73" s="132">
        <v>826.4</v>
      </c>
      <c r="D73" s="64">
        <v>44818</v>
      </c>
      <c r="E73" s="53">
        <v>165.36</v>
      </c>
      <c r="F73" s="132">
        <v>785.2</v>
      </c>
      <c r="G73" s="79">
        <v>44837</v>
      </c>
      <c r="H73" s="88">
        <v>159.95</v>
      </c>
      <c r="I73" s="87">
        <v>0.35</v>
      </c>
      <c r="J73" s="79">
        <v>243314</v>
      </c>
      <c r="K73" s="90">
        <v>160.006</v>
      </c>
      <c r="L73" s="87">
        <v>1.74</v>
      </c>
      <c r="M73" s="79">
        <v>243314</v>
      </c>
      <c r="N73" s="139">
        <v>2641.19</v>
      </c>
      <c r="O73" s="89">
        <f t="shared" si="6"/>
        <v>83.751342543</v>
      </c>
      <c r="Q73" s="6">
        <f t="shared" si="9"/>
        <v>4.52000000000001</v>
      </c>
      <c r="R73" s="1">
        <f t="shared" si="7"/>
        <v>-1.0500000000000114</v>
      </c>
    </row>
    <row r="74" spans="1:15" ht="18" customHeight="1">
      <c r="A74" s="85"/>
      <c r="B74" s="86"/>
      <c r="C74" s="132"/>
      <c r="D74" s="92"/>
      <c r="E74" s="53"/>
      <c r="F74" s="132"/>
      <c r="G74" s="95"/>
      <c r="H74" s="93"/>
      <c r="I74" s="94"/>
      <c r="J74" s="96"/>
      <c r="K74" s="53"/>
      <c r="L74" s="87"/>
      <c r="M74" s="95"/>
      <c r="N74" s="139"/>
      <c r="O74" s="89"/>
    </row>
    <row r="75" spans="1:15" ht="18" customHeight="1">
      <c r="A75" s="81" t="s">
        <v>3</v>
      </c>
      <c r="B75" s="20">
        <f>MAX(B52:B74,B9:B42)</f>
        <v>167.05</v>
      </c>
      <c r="C75" s="121">
        <f>MAX(C52:C74,C9:C42)</f>
        <v>1399</v>
      </c>
      <c r="D75" s="55">
        <v>223007</v>
      </c>
      <c r="E75" s="151">
        <f>MAX(E52:E74,E9:E42)</f>
        <v>166.954</v>
      </c>
      <c r="F75" s="121">
        <f>MAX(F52:F74,F9:F42)</f>
        <v>1312.75</v>
      </c>
      <c r="G75" s="79">
        <v>239148</v>
      </c>
      <c r="H75" s="20">
        <f>MAX(H52:H74,H32:H42,H24:H30,H22,H10:H20)</f>
        <v>162.01</v>
      </c>
      <c r="I75" s="63">
        <f>MAX(I52:I74,I32:I42,I24:I30,I22,I10:I20)</f>
        <v>7.16</v>
      </c>
      <c r="J75" s="79">
        <v>238978</v>
      </c>
      <c r="K75" s="151">
        <f>MAX(K52:K74,K9:K42)</f>
        <v>162.01</v>
      </c>
      <c r="L75" s="63">
        <f>MAX(L52:L74,L9:L42)</f>
        <v>7.2</v>
      </c>
      <c r="M75" s="79">
        <v>238978</v>
      </c>
      <c r="N75" s="143">
        <f>MAX(N52:N74,N24:N42,N9:N22)</f>
        <v>4126.34</v>
      </c>
      <c r="O75" s="153">
        <f>MAX(O52:O74,O24:O42,O9:O22)</f>
        <v>130.845003498</v>
      </c>
    </row>
    <row r="76" spans="1:15" ht="18" customHeight="1">
      <c r="A76" s="81" t="s">
        <v>13</v>
      </c>
      <c r="B76" s="20">
        <f>AVERAGE(B52:B74,B9:B42)</f>
        <v>165.24071428571435</v>
      </c>
      <c r="C76" s="121">
        <f>AVERAGE(C52:C74,C9:C42)</f>
        <v>564.43125</v>
      </c>
      <c r="D76" s="64"/>
      <c r="E76" s="151">
        <f>AVERAGE(E52:E74,E9:E42)</f>
        <v>165.21619642857144</v>
      </c>
      <c r="F76" s="121">
        <f>AVERAGE(F52:F74,F9:F42)</f>
        <v>508.60946428571424</v>
      </c>
      <c r="G76" s="97"/>
      <c r="H76" s="20">
        <f>AVERAGE(H52:H74,H32:H42,H24:H30,H22,H10:H20)</f>
        <v>161.0101923076923</v>
      </c>
      <c r="I76" s="63">
        <f>AVERAGE(I52:I74,I32:I42,I24:I30,I22,I10:I20)</f>
        <v>1.3043269230769228</v>
      </c>
      <c r="J76" s="98"/>
      <c r="K76" s="151">
        <f>AVERAGE(K52:K74,K9:K42)</f>
        <v>160.95092857142862</v>
      </c>
      <c r="L76" s="63">
        <f>AVERAGE(L52:L74,L9:L42)</f>
        <v>1.2562499999999999</v>
      </c>
      <c r="M76" s="97"/>
      <c r="N76" s="143">
        <f>AVERAGE(N52:N74,N24:N42,N9:N22)</f>
        <v>1318.989890909091</v>
      </c>
      <c r="O76" s="57">
        <f>AVERAGE(O52:O74,O24:O42,O9:O22)</f>
        <v>41.82064981662364</v>
      </c>
    </row>
    <row r="77" spans="1:15" ht="18" customHeight="1">
      <c r="A77" s="81" t="s">
        <v>4</v>
      </c>
      <c r="B77" s="154">
        <f>MIN(B52:B74,B9:B42)</f>
        <v>163.11</v>
      </c>
      <c r="C77" s="120">
        <f>MIN(C52:C74,C9:C42)</f>
        <v>170.4</v>
      </c>
      <c r="D77" s="55">
        <v>232562</v>
      </c>
      <c r="E77" s="78">
        <f>MIN(E52:E74,E9:E42)</f>
        <v>162.81</v>
      </c>
      <c r="F77" s="120">
        <f>MIN(F52:F74,F9:F42)</f>
        <v>156.75</v>
      </c>
      <c r="G77" s="152">
        <v>231398</v>
      </c>
      <c r="H77" s="71">
        <f>MIN(H52:H74,H32:H42,H24:H30,H22,H10:H20)</f>
        <v>159.95</v>
      </c>
      <c r="I77" s="54">
        <f>MIN(I52:I74,I32:I42,I24:I30,I22,I10:I20)</f>
        <v>0</v>
      </c>
      <c r="J77" s="79">
        <v>240420</v>
      </c>
      <c r="K77" s="78">
        <f>MIN(K52:K74,K9:K42)</f>
        <v>159.96</v>
      </c>
      <c r="L77" s="54">
        <f>MIN(L52:L74,L9:L42)</f>
        <v>0</v>
      </c>
      <c r="M77" s="79">
        <v>240421</v>
      </c>
      <c r="N77" s="138">
        <f>MIN(N52:N74,N24:N42,N9:N22)</f>
        <v>285.21</v>
      </c>
      <c r="O77" s="57">
        <f>MIN(O52:O74,O24:O42,O9:O22)</f>
        <v>9.043923537</v>
      </c>
    </row>
    <row r="78" spans="1:15" ht="18" customHeight="1">
      <c r="A78" s="145" t="s">
        <v>30</v>
      </c>
      <c r="C78" s="144"/>
      <c r="D78" s="146"/>
      <c r="E78" s="144"/>
      <c r="F78" s="144"/>
      <c r="G78" s="147"/>
      <c r="H78" s="144"/>
      <c r="I78" s="144"/>
      <c r="J78" s="147"/>
      <c r="K78" s="144"/>
      <c r="L78" s="144"/>
      <c r="M78" s="147"/>
      <c r="N78" s="144"/>
      <c r="O78" s="144"/>
    </row>
    <row r="79" spans="1:15" ht="22.5" customHeight="1">
      <c r="A79" s="68"/>
      <c r="B79" s="68"/>
      <c r="C79" s="148"/>
      <c r="D79" s="149"/>
      <c r="E79" s="68"/>
      <c r="F79" s="68"/>
      <c r="G79" s="150"/>
      <c r="H79" s="68"/>
      <c r="I79" s="68"/>
      <c r="J79" s="150"/>
      <c r="K79" s="68"/>
      <c r="L79" s="68"/>
      <c r="M79" s="150"/>
      <c r="N79" s="68"/>
      <c r="O79" s="68"/>
    </row>
  </sheetData>
  <sheetProtection/>
  <printOptions/>
  <pageMargins left="0.62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6">
      <selection activeCell="AE16" sqref="AE1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66015625" style="1" customWidth="1"/>
    <col min="26" max="26" width="10.5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161</v>
      </c>
      <c r="AC2" s="5" t="s">
        <v>23</v>
      </c>
    </row>
    <row r="3" spans="24:28" ht="18.75">
      <c r="X3" s="175" t="s">
        <v>19</v>
      </c>
      <c r="Y3" s="103" t="s">
        <v>20</v>
      </c>
      <c r="Z3" s="104" t="s">
        <v>24</v>
      </c>
      <c r="AA3" s="103" t="s">
        <v>22</v>
      </c>
      <c r="AB3" s="104" t="s">
        <v>26</v>
      </c>
    </row>
    <row r="4" spans="24:28" ht="18.75">
      <c r="X4" s="176"/>
      <c r="Y4" s="105" t="s">
        <v>21</v>
      </c>
      <c r="Z4" s="106" t="s">
        <v>25</v>
      </c>
      <c r="AA4" s="105" t="s">
        <v>21</v>
      </c>
      <c r="AB4" s="106" t="s">
        <v>25</v>
      </c>
    </row>
    <row r="5" spans="24:29" ht="18.75">
      <c r="X5" s="107">
        <v>2510</v>
      </c>
      <c r="Y5" s="169">
        <v>5.69</v>
      </c>
      <c r="Z5" s="170">
        <v>1399</v>
      </c>
      <c r="AA5" s="108"/>
      <c r="AB5" s="109"/>
      <c r="AC5" s="99"/>
    </row>
    <row r="6" spans="24:29" ht="18.75">
      <c r="X6" s="107">
        <v>2511</v>
      </c>
      <c r="Y6" s="169">
        <v>2.5200000000000102</v>
      </c>
      <c r="Z6" s="170">
        <v>215</v>
      </c>
      <c r="AA6" s="110"/>
      <c r="AB6" s="111"/>
      <c r="AC6" s="99"/>
    </row>
    <row r="7" spans="24:29" ht="18.75">
      <c r="X7" s="107">
        <v>2512</v>
      </c>
      <c r="Y7" s="169">
        <v>4.87</v>
      </c>
      <c r="Z7" s="170">
        <v>945</v>
      </c>
      <c r="AA7" s="110"/>
      <c r="AB7" s="112"/>
      <c r="AC7" s="99"/>
    </row>
    <row r="8" spans="24:29" ht="18.75">
      <c r="X8" s="107">
        <v>2513</v>
      </c>
      <c r="Y8" s="169">
        <v>4.8300000000000125</v>
      </c>
      <c r="Z8" s="170">
        <v>1098</v>
      </c>
      <c r="AA8" s="110"/>
      <c r="AB8" s="112"/>
      <c r="AC8" s="99"/>
    </row>
    <row r="9" spans="24:29" ht="18.75">
      <c r="X9" s="107">
        <v>2514</v>
      </c>
      <c r="Y9" s="169">
        <v>4.81</v>
      </c>
      <c r="Z9" s="170">
        <v>922</v>
      </c>
      <c r="AA9" s="110"/>
      <c r="AB9" s="112"/>
      <c r="AC9" s="99"/>
    </row>
    <row r="10" spans="24:29" ht="18.75">
      <c r="X10" s="107">
        <v>2515</v>
      </c>
      <c r="Y10" s="169">
        <v>3.319999999999993</v>
      </c>
      <c r="Z10" s="170">
        <v>404</v>
      </c>
      <c r="AA10" s="110"/>
      <c r="AB10" s="112"/>
      <c r="AC10" s="99"/>
    </row>
    <row r="11" spans="24:29" ht="18.75">
      <c r="X11" s="107">
        <v>2516</v>
      </c>
      <c r="Y11" s="169">
        <v>5.599999999999994</v>
      </c>
      <c r="Z11" s="170">
        <v>1254</v>
      </c>
      <c r="AA11" s="110"/>
      <c r="AB11" s="112"/>
      <c r="AC11" s="99"/>
    </row>
    <row r="12" spans="24:29" ht="18.75">
      <c r="X12" s="107">
        <v>2517</v>
      </c>
      <c r="Y12" s="169">
        <v>4.300000000000011</v>
      </c>
      <c r="Z12" s="170">
        <v>738</v>
      </c>
      <c r="AA12" s="110"/>
      <c r="AB12" s="112"/>
      <c r="AC12" s="99"/>
    </row>
    <row r="13" spans="24:29" ht="18.75">
      <c r="X13" s="107">
        <v>2518</v>
      </c>
      <c r="Y13" s="169">
        <v>4.8300000000000125</v>
      </c>
      <c r="Z13" s="170">
        <v>672</v>
      </c>
      <c r="AA13" s="110"/>
      <c r="AB13" s="112"/>
      <c r="AC13" s="99"/>
    </row>
    <row r="14" spans="24:29" ht="18.75">
      <c r="X14" s="107">
        <v>2519</v>
      </c>
      <c r="Y14" s="169">
        <v>4.960000000000008</v>
      </c>
      <c r="Z14" s="170">
        <v>833</v>
      </c>
      <c r="AA14" s="110"/>
      <c r="AB14" s="112"/>
      <c r="AC14" s="99"/>
    </row>
    <row r="15" spans="24:29" ht="18.75">
      <c r="X15" s="107">
        <v>2520</v>
      </c>
      <c r="Y15" s="169">
        <v>4.849999999999994</v>
      </c>
      <c r="Z15" s="170">
        <v>817</v>
      </c>
      <c r="AA15" s="110"/>
      <c r="AB15" s="112"/>
      <c r="AC15" s="99"/>
    </row>
    <row r="16" spans="24:29" ht="18.75">
      <c r="X16" s="107">
        <v>2521</v>
      </c>
      <c r="Y16" s="169">
        <v>4.599999999999994</v>
      </c>
      <c r="Z16" s="170">
        <v>762</v>
      </c>
      <c r="AA16" s="110"/>
      <c r="AB16" s="112"/>
      <c r="AC16" s="99"/>
    </row>
    <row r="17" spans="24:29" ht="18.75">
      <c r="X17" s="107">
        <v>2522</v>
      </c>
      <c r="Y17" s="169">
        <v>3.180000000000007</v>
      </c>
      <c r="Z17" s="170">
        <v>466</v>
      </c>
      <c r="AA17" s="110"/>
      <c r="AB17" s="112"/>
      <c r="AC17" s="99"/>
    </row>
    <row r="18" spans="24:29" ht="18.75">
      <c r="X18" s="107">
        <v>2523</v>
      </c>
      <c r="Y18" s="169">
        <v>4.849999999999994</v>
      </c>
      <c r="Z18" s="170">
        <v>647</v>
      </c>
      <c r="AA18" s="110"/>
      <c r="AB18" s="112"/>
      <c r="AC18" s="99"/>
    </row>
    <row r="19" spans="24:29" ht="18.75">
      <c r="X19" s="107">
        <v>2524</v>
      </c>
      <c r="Y19" s="169">
        <v>4.28</v>
      </c>
      <c r="Z19" s="170">
        <v>502</v>
      </c>
      <c r="AA19" s="110"/>
      <c r="AB19" s="112"/>
      <c r="AC19" s="99"/>
    </row>
    <row r="20" spans="24:29" ht="18.75">
      <c r="X20" s="107">
        <v>2525</v>
      </c>
      <c r="Y20" s="169">
        <v>2.97</v>
      </c>
      <c r="Z20" s="170">
        <v>214</v>
      </c>
      <c r="AA20" s="110"/>
      <c r="AB20" s="112"/>
      <c r="AC20" s="99"/>
    </row>
    <row r="21" spans="24:29" ht="18.75">
      <c r="X21" s="107">
        <v>2526</v>
      </c>
      <c r="Y21" s="169">
        <v>4.22999999999999</v>
      </c>
      <c r="Z21" s="170">
        <v>365</v>
      </c>
      <c r="AA21" s="110"/>
      <c r="AB21" s="112"/>
      <c r="AC21" s="99"/>
    </row>
    <row r="22" spans="24:29" ht="18.75">
      <c r="X22" s="107">
        <v>2527</v>
      </c>
      <c r="Y22" s="169">
        <v>4.610000000000014</v>
      </c>
      <c r="Z22" s="170">
        <v>314.5</v>
      </c>
      <c r="AA22" s="110"/>
      <c r="AB22" s="112"/>
      <c r="AC22" s="99"/>
    </row>
    <row r="23" spans="24:29" ht="18.75">
      <c r="X23" s="107">
        <v>2528</v>
      </c>
      <c r="Y23" s="169">
        <v>4.34</v>
      </c>
      <c r="Z23" s="170">
        <v>301.8</v>
      </c>
      <c r="AA23" s="110"/>
      <c r="AB23" s="112"/>
      <c r="AC23" s="99"/>
    </row>
    <row r="24" spans="24:29" ht="18.75">
      <c r="X24" s="107">
        <v>2529</v>
      </c>
      <c r="Y24" s="169">
        <v>4.5800000000000125</v>
      </c>
      <c r="Z24" s="170">
        <v>377.1</v>
      </c>
      <c r="AA24" s="110"/>
      <c r="AB24" s="112"/>
      <c r="AC24" s="99"/>
    </row>
    <row r="25" spans="24:29" ht="18.75">
      <c r="X25" s="107">
        <v>2530</v>
      </c>
      <c r="Y25" s="169">
        <v>4.740000000000009</v>
      </c>
      <c r="Z25" s="170">
        <v>447.5</v>
      </c>
      <c r="AA25" s="110"/>
      <c r="AB25" s="112"/>
      <c r="AC25" s="99"/>
    </row>
    <row r="26" spans="24:29" ht="18.75">
      <c r="X26" s="107">
        <v>2531</v>
      </c>
      <c r="Y26" s="169">
        <v>4</v>
      </c>
      <c r="Z26" s="170">
        <v>351</v>
      </c>
      <c r="AA26" s="110"/>
      <c r="AB26" s="112"/>
      <c r="AC26" s="99"/>
    </row>
    <row r="27" spans="24:29" ht="18.75">
      <c r="X27" s="107">
        <v>2532</v>
      </c>
      <c r="Y27" s="169">
        <v>3.9199999999999875</v>
      </c>
      <c r="Z27" s="170">
        <v>365</v>
      </c>
      <c r="AA27" s="110"/>
      <c r="AB27" s="112"/>
      <c r="AC27" s="99"/>
    </row>
    <row r="28" spans="24:29" ht="18.75">
      <c r="X28" s="107">
        <v>2533</v>
      </c>
      <c r="Y28" s="169">
        <v>3.0200000000000102</v>
      </c>
      <c r="Z28" s="170">
        <v>171.2</v>
      </c>
      <c r="AA28" s="110"/>
      <c r="AB28" s="112"/>
      <c r="AC28" s="99"/>
    </row>
    <row r="29" spans="24:29" ht="18.75">
      <c r="X29" s="107">
        <v>2534</v>
      </c>
      <c r="Y29" s="169">
        <v>4.16</v>
      </c>
      <c r="Z29" s="170">
        <v>282</v>
      </c>
      <c r="AA29" s="110"/>
      <c r="AB29" s="112"/>
      <c r="AC29" s="99"/>
    </row>
    <row r="30" spans="24:29" ht="18.75">
      <c r="X30" s="113">
        <v>2535</v>
      </c>
      <c r="Y30" s="169">
        <v>3.9799999999999898</v>
      </c>
      <c r="Z30" s="170">
        <v>263.4</v>
      </c>
      <c r="AA30" s="110"/>
      <c r="AB30" s="112"/>
      <c r="AC30" s="99"/>
    </row>
    <row r="31" spans="24:29" ht="18.75">
      <c r="X31" s="113">
        <v>2536</v>
      </c>
      <c r="Y31" s="169">
        <v>3.38</v>
      </c>
      <c r="Z31" s="170">
        <v>170.4</v>
      </c>
      <c r="AA31" s="110"/>
      <c r="AB31" s="112"/>
      <c r="AC31" s="99"/>
    </row>
    <row r="32" spans="24:29" ht="18.75">
      <c r="X32" s="107">
        <v>2537</v>
      </c>
      <c r="Y32" s="169">
        <v>5.28</v>
      </c>
      <c r="Z32" s="170">
        <v>637.2</v>
      </c>
      <c r="AA32" s="110"/>
      <c r="AB32" s="112"/>
      <c r="AC32" s="99"/>
    </row>
    <row r="33" spans="24:29" ht="18.75">
      <c r="X33" s="107">
        <v>2538</v>
      </c>
      <c r="Y33" s="169">
        <v>5.12</v>
      </c>
      <c r="Z33" s="170">
        <v>566</v>
      </c>
      <c r="AA33" s="110"/>
      <c r="AB33" s="112"/>
      <c r="AC33" s="99"/>
    </row>
    <row r="34" spans="24:29" ht="18.75">
      <c r="X34" s="107">
        <v>2539</v>
      </c>
      <c r="Y34" s="169">
        <v>4.539999999999992</v>
      </c>
      <c r="Z34" s="170">
        <v>336.7</v>
      </c>
      <c r="AA34" s="110"/>
      <c r="AB34" s="112"/>
      <c r="AC34" s="99"/>
    </row>
    <row r="35" spans="24:29" ht="18.75">
      <c r="X35" s="107">
        <v>2540</v>
      </c>
      <c r="Y35" s="169">
        <v>4.360000000000014</v>
      </c>
      <c r="Z35" s="170">
        <v>303.6</v>
      </c>
      <c r="AA35" s="110"/>
      <c r="AB35" s="112"/>
      <c r="AC35" s="99"/>
    </row>
    <row r="36" spans="24:29" ht="18.75">
      <c r="X36" s="107">
        <v>2541</v>
      </c>
      <c r="Y36" s="169">
        <v>4.460000000000008</v>
      </c>
      <c r="Z36" s="170">
        <v>290</v>
      </c>
      <c r="AA36" s="110"/>
      <c r="AB36" s="112"/>
      <c r="AC36" s="99"/>
    </row>
    <row r="37" spans="24:29" ht="18.75">
      <c r="X37" s="107">
        <v>2542</v>
      </c>
      <c r="Y37" s="169">
        <v>5.16</v>
      </c>
      <c r="Z37" s="170">
        <v>650.6</v>
      </c>
      <c r="AA37" s="110"/>
      <c r="AB37" s="112"/>
      <c r="AC37" s="99"/>
    </row>
    <row r="38" spans="24:29" ht="18.75">
      <c r="X38" s="107">
        <v>2543</v>
      </c>
      <c r="Y38" s="169">
        <v>4.9199999999999875</v>
      </c>
      <c r="Z38" s="170">
        <v>519.8</v>
      </c>
      <c r="AA38" s="110"/>
      <c r="AB38" s="112"/>
      <c r="AC38" s="99"/>
    </row>
    <row r="39" spans="24:29" ht="18.75">
      <c r="X39" s="107">
        <v>2544</v>
      </c>
      <c r="Y39" s="169">
        <v>5.56</v>
      </c>
      <c r="Z39" s="170">
        <v>738</v>
      </c>
      <c r="AA39" s="110"/>
      <c r="AB39" s="112"/>
      <c r="AC39" s="99"/>
    </row>
    <row r="40" spans="24:29" ht="18.75">
      <c r="X40" s="107">
        <v>2545</v>
      </c>
      <c r="Y40" s="169">
        <v>5.88</v>
      </c>
      <c r="Z40" s="170">
        <v>1127.2</v>
      </c>
      <c r="AA40" s="110"/>
      <c r="AB40" s="112"/>
      <c r="AC40" s="99"/>
    </row>
    <row r="41" spans="24:29" ht="18.75">
      <c r="X41" s="107">
        <v>2546</v>
      </c>
      <c r="Y41" s="169">
        <v>4.28</v>
      </c>
      <c r="Z41" s="170">
        <v>505.6</v>
      </c>
      <c r="AA41" s="110"/>
      <c r="AB41" s="112"/>
      <c r="AC41" s="99"/>
    </row>
    <row r="42" spans="24:29" ht="18.75">
      <c r="X42" s="107">
        <v>2547</v>
      </c>
      <c r="Y42" s="169">
        <v>3.4199999999999875</v>
      </c>
      <c r="Z42" s="170">
        <v>405.4</v>
      </c>
      <c r="AA42" s="110"/>
      <c r="AB42" s="112"/>
      <c r="AC42" s="99"/>
    </row>
    <row r="43" spans="24:29" ht="18.75">
      <c r="X43" s="107">
        <v>2548</v>
      </c>
      <c r="Y43" s="169">
        <v>5.430000000000007</v>
      </c>
      <c r="Z43" s="170">
        <v>836.4</v>
      </c>
      <c r="AA43" s="110"/>
      <c r="AB43" s="112"/>
      <c r="AC43" s="99"/>
    </row>
    <row r="44" spans="24:29" ht="18.75">
      <c r="X44" s="107">
        <v>2549</v>
      </c>
      <c r="Y44" s="169">
        <v>5</v>
      </c>
      <c r="Z44" s="170">
        <v>840</v>
      </c>
      <c r="AA44" s="110"/>
      <c r="AB44" s="112"/>
      <c r="AC44" s="99"/>
    </row>
    <row r="45" spans="24:29" ht="18.75">
      <c r="X45" s="107">
        <v>2550</v>
      </c>
      <c r="Y45" s="169">
        <v>3.009999999999991</v>
      </c>
      <c r="Z45" s="170">
        <v>398</v>
      </c>
      <c r="AA45" s="110"/>
      <c r="AB45" s="112"/>
      <c r="AC45" s="99"/>
    </row>
    <row r="46" spans="24:29" ht="18.75">
      <c r="X46" s="107">
        <v>2551</v>
      </c>
      <c r="Y46" s="169">
        <v>3.009999999999991</v>
      </c>
      <c r="Z46" s="170">
        <v>329.8</v>
      </c>
      <c r="AA46" s="110"/>
      <c r="AB46" s="112"/>
      <c r="AC46" s="99"/>
    </row>
    <row r="47" spans="24:29" ht="18.75">
      <c r="X47" s="107">
        <v>2552</v>
      </c>
      <c r="Y47" s="169">
        <v>2.5</v>
      </c>
      <c r="Z47" s="170">
        <v>210</v>
      </c>
      <c r="AA47" s="110"/>
      <c r="AB47" s="112"/>
      <c r="AC47" s="99"/>
    </row>
    <row r="48" spans="24:29" ht="18.75">
      <c r="X48" s="114">
        <v>2553</v>
      </c>
      <c r="Y48" s="171">
        <v>3.89</v>
      </c>
      <c r="Z48" s="172">
        <v>530.5</v>
      </c>
      <c r="AA48" s="110"/>
      <c r="AB48" s="112"/>
      <c r="AC48" s="99"/>
    </row>
    <row r="49" spans="24:29" ht="18.75">
      <c r="X49" s="107">
        <v>2554</v>
      </c>
      <c r="Y49" s="169">
        <v>6.05</v>
      </c>
      <c r="Z49" s="170">
        <v>1352.75</v>
      </c>
      <c r="AA49" s="110"/>
      <c r="AB49" s="112"/>
      <c r="AC49" s="99"/>
    </row>
    <row r="50" spans="24:29" ht="18.75">
      <c r="X50" s="114">
        <v>2555</v>
      </c>
      <c r="Y50" s="173">
        <v>4.56</v>
      </c>
      <c r="Z50" s="170">
        <v>830.2</v>
      </c>
      <c r="AA50" s="110"/>
      <c r="AB50" s="112"/>
      <c r="AC50" s="99"/>
    </row>
    <row r="51" spans="24:29" ht="18.75">
      <c r="X51" s="107">
        <v>2556</v>
      </c>
      <c r="Y51" s="169">
        <v>3.54</v>
      </c>
      <c r="Z51" s="170">
        <v>510.3</v>
      </c>
      <c r="AA51" s="110"/>
      <c r="AB51" s="112"/>
      <c r="AC51" s="99"/>
    </row>
    <row r="52" spans="24:29" ht="18.75">
      <c r="X52" s="114">
        <v>2557</v>
      </c>
      <c r="Y52" s="169">
        <v>3.36</v>
      </c>
      <c r="Z52" s="170">
        <v>450</v>
      </c>
      <c r="AA52" s="110"/>
      <c r="AB52" s="112"/>
      <c r="AC52" s="99"/>
    </row>
    <row r="53" spans="24:29" ht="18.75">
      <c r="X53" s="107">
        <v>2558</v>
      </c>
      <c r="Y53" s="169">
        <v>2.11</v>
      </c>
      <c r="Z53" s="170">
        <v>235.15</v>
      </c>
      <c r="AA53" s="110"/>
      <c r="AB53" s="112"/>
      <c r="AC53" s="99"/>
    </row>
    <row r="54" spans="24:29" ht="18.75">
      <c r="X54" s="114">
        <v>2559</v>
      </c>
      <c r="Y54" s="169">
        <v>3.62</v>
      </c>
      <c r="Z54" s="170">
        <v>656.1</v>
      </c>
      <c r="AA54" s="110"/>
      <c r="AB54" s="112"/>
      <c r="AC54" s="99"/>
    </row>
    <row r="55" spans="24:29" ht="18.75">
      <c r="X55" s="107">
        <v>2560</v>
      </c>
      <c r="Y55" s="169">
        <v>4.98</v>
      </c>
      <c r="Z55" s="170">
        <v>729</v>
      </c>
      <c r="AA55" s="110"/>
      <c r="AB55" s="112"/>
      <c r="AC55" s="99"/>
    </row>
    <row r="56" spans="24:29" ht="18.75">
      <c r="X56" s="114">
        <v>2561</v>
      </c>
      <c r="Y56" s="169">
        <v>2.79</v>
      </c>
      <c r="Z56" s="170">
        <v>284.9</v>
      </c>
      <c r="AA56" s="110"/>
      <c r="AB56" s="112"/>
      <c r="AC56" s="99"/>
    </row>
    <row r="57" spans="24:29" ht="18.75">
      <c r="X57" s="107">
        <v>2562</v>
      </c>
      <c r="Y57" s="169">
        <v>3.6</v>
      </c>
      <c r="Z57" s="170">
        <v>355</v>
      </c>
      <c r="AA57" s="110"/>
      <c r="AB57" s="112"/>
      <c r="AC57" s="99"/>
    </row>
    <row r="58" spans="24:29" ht="18.75">
      <c r="X58" s="114">
        <v>2563</v>
      </c>
      <c r="Y58" s="169">
        <v>3.51</v>
      </c>
      <c r="Z58" s="170">
        <v>356.65</v>
      </c>
      <c r="AA58" s="110"/>
      <c r="AB58" s="112"/>
      <c r="AC58" s="99"/>
    </row>
    <row r="59" spans="24:29" ht="18.75">
      <c r="X59" s="107">
        <v>2564</v>
      </c>
      <c r="Y59" s="169">
        <v>3.6</v>
      </c>
      <c r="Z59" s="170">
        <v>500</v>
      </c>
      <c r="AA59" s="110"/>
      <c r="AB59" s="112"/>
      <c r="AC59" s="99"/>
    </row>
    <row r="60" spans="24:29" ht="18.75">
      <c r="X60" s="114">
        <v>2565</v>
      </c>
      <c r="Y60" s="169">
        <v>4.52</v>
      </c>
      <c r="Z60" s="170">
        <v>826.4</v>
      </c>
      <c r="AA60" s="110"/>
      <c r="AB60" s="112"/>
      <c r="AC60" s="99"/>
    </row>
    <row r="61" spans="24:29" ht="18.75">
      <c r="X61" s="107"/>
      <c r="Y61" s="169"/>
      <c r="Z61" s="170"/>
      <c r="AA61" s="110"/>
      <c r="AB61" s="112"/>
      <c r="AC61" s="99"/>
    </row>
    <row r="62" spans="24:29" ht="18.75">
      <c r="X62" s="107"/>
      <c r="Y62" s="169"/>
      <c r="Z62" s="170"/>
      <c r="AA62" s="110"/>
      <c r="AB62" s="112"/>
      <c r="AC62" s="99"/>
    </row>
    <row r="63" spans="24:29" ht="18.75">
      <c r="X63" s="107"/>
      <c r="Y63" s="169"/>
      <c r="Z63" s="170"/>
      <c r="AA63" s="110"/>
      <c r="AB63" s="112"/>
      <c r="AC63" s="99"/>
    </row>
    <row r="64" spans="24:29" ht="18.75">
      <c r="X64" s="107"/>
      <c r="Y64" s="169"/>
      <c r="Z64" s="170"/>
      <c r="AA64" s="110"/>
      <c r="AB64" s="112"/>
      <c r="AC64" s="99"/>
    </row>
    <row r="65" spans="24:29" ht="18.75">
      <c r="X65" s="107"/>
      <c r="Y65" s="169"/>
      <c r="Z65" s="170"/>
      <c r="AA65" s="110"/>
      <c r="AB65" s="112"/>
      <c r="AC65" s="99"/>
    </row>
    <row r="66" spans="24:29" ht="18.75">
      <c r="X66" s="107"/>
      <c r="Y66" s="169"/>
      <c r="Z66" s="170"/>
      <c r="AA66" s="110"/>
      <c r="AB66" s="112"/>
      <c r="AC66" s="99"/>
    </row>
    <row r="67" spans="24:29" ht="18.75">
      <c r="X67" s="107"/>
      <c r="Y67" s="169"/>
      <c r="Z67" s="170"/>
      <c r="AA67" s="110"/>
      <c r="AB67" s="112"/>
      <c r="AC67" s="99"/>
    </row>
    <row r="68" spans="24:29" ht="18.75">
      <c r="X68" s="107"/>
      <c r="Y68" s="169"/>
      <c r="Z68" s="170"/>
      <c r="AA68" s="110"/>
      <c r="AB68" s="112"/>
      <c r="AC68" s="99"/>
    </row>
    <row r="69" spans="24:29" ht="18.75">
      <c r="X69" s="107"/>
      <c r="Y69" s="169"/>
      <c r="Z69" s="170"/>
      <c r="AA69" s="110"/>
      <c r="AB69" s="112"/>
      <c r="AC69" s="99"/>
    </row>
    <row r="70" spans="24:29" ht="18.75">
      <c r="X70" s="107"/>
      <c r="Y70" s="169"/>
      <c r="Z70" s="170"/>
      <c r="AA70" s="110"/>
      <c r="AB70" s="112"/>
      <c r="AC70" s="99"/>
    </row>
    <row r="71" spans="24:29" ht="18.75">
      <c r="X71" s="107"/>
      <c r="Y71" s="169"/>
      <c r="Z71" s="170"/>
      <c r="AA71" s="110"/>
      <c r="AB71" s="112"/>
      <c r="AC71" s="99"/>
    </row>
    <row r="72" spans="24:29" ht="18.75">
      <c r="X72" s="107"/>
      <c r="Y72" s="169"/>
      <c r="Z72" s="170"/>
      <c r="AA72" s="110"/>
      <c r="AB72" s="112"/>
      <c r="AC72" s="99"/>
    </row>
    <row r="73" spans="24:29" ht="18.75">
      <c r="X73" s="107"/>
      <c r="Y73" s="169"/>
      <c r="Z73" s="170"/>
      <c r="AA73" s="110"/>
      <c r="AB73" s="112"/>
      <c r="AC73" s="99"/>
    </row>
    <row r="74" spans="24:29" ht="18.75">
      <c r="X74" s="107"/>
      <c r="Y74" s="169"/>
      <c r="Z74" s="170"/>
      <c r="AA74" s="110"/>
      <c r="AB74" s="112"/>
      <c r="AC74" s="99"/>
    </row>
    <row r="75" spans="24:29" ht="18.75">
      <c r="X75" s="107"/>
      <c r="Y75" s="100"/>
      <c r="Z75" s="140"/>
      <c r="AA75" s="110"/>
      <c r="AB75" s="112"/>
      <c r="AC75" s="99"/>
    </row>
    <row r="76" spans="24:29" ht="18.75">
      <c r="X76" s="113"/>
      <c r="Y76" s="100"/>
      <c r="Z76" s="140"/>
      <c r="AA76" s="110"/>
      <c r="AB76" s="112"/>
      <c r="AC76" s="99"/>
    </row>
    <row r="77" spans="24:29" ht="18.75">
      <c r="X77" s="113"/>
      <c r="Y77" s="100"/>
      <c r="Z77" s="140"/>
      <c r="AA77" s="110"/>
      <c r="AB77" s="112"/>
      <c r="AC77" s="99"/>
    </row>
    <row r="78" spans="24:29" ht="18.75">
      <c r="X78" s="107"/>
      <c r="Y78" s="100"/>
      <c r="Z78" s="140"/>
      <c r="AA78" s="110"/>
      <c r="AB78" s="112"/>
      <c r="AC78" s="99"/>
    </row>
    <row r="79" spans="24:29" ht="18.75">
      <c r="X79" s="107"/>
      <c r="Y79" s="100"/>
      <c r="Z79" s="140"/>
      <c r="AA79" s="110"/>
      <c r="AB79" s="112"/>
      <c r="AC79" s="99"/>
    </row>
    <row r="80" spans="24:29" ht="18.75">
      <c r="X80" s="107"/>
      <c r="Y80" s="100"/>
      <c r="Z80" s="140"/>
      <c r="AA80" s="110"/>
      <c r="AB80" s="112"/>
      <c r="AC80" s="99"/>
    </row>
    <row r="81" spans="24:29" ht="18.75">
      <c r="X81" s="107"/>
      <c r="Y81" s="100"/>
      <c r="Z81" s="140"/>
      <c r="AA81" s="110"/>
      <c r="AB81" s="112"/>
      <c r="AC81" s="99"/>
    </row>
    <row r="82" spans="24:29" ht="18.75">
      <c r="X82" s="107"/>
      <c r="Y82" s="100"/>
      <c r="Z82" s="140"/>
      <c r="AA82" s="110"/>
      <c r="AB82" s="112"/>
      <c r="AC82" s="99"/>
    </row>
    <row r="83" spans="24:29" ht="18.75">
      <c r="X83" s="107"/>
      <c r="Y83" s="100"/>
      <c r="Z83" s="140"/>
      <c r="AA83" s="110"/>
      <c r="AB83" s="112"/>
      <c r="AC83" s="99"/>
    </row>
    <row r="84" spans="24:29" ht="18.75">
      <c r="X84" s="107"/>
      <c r="Y84" s="100"/>
      <c r="Z84" s="140"/>
      <c r="AA84" s="110"/>
      <c r="AB84" s="112"/>
      <c r="AC84" s="99"/>
    </row>
    <row r="85" spans="24:29" ht="18.75">
      <c r="X85" s="107"/>
      <c r="Y85" s="100"/>
      <c r="Z85" s="140"/>
      <c r="AA85" s="110"/>
      <c r="AB85" s="112"/>
      <c r="AC85" s="99"/>
    </row>
    <row r="86" spans="24:29" ht="18.75">
      <c r="X86" s="107"/>
      <c r="Y86" s="100"/>
      <c r="Z86" s="140"/>
      <c r="AA86" s="110"/>
      <c r="AB86" s="112"/>
      <c r="AC86" s="99"/>
    </row>
    <row r="87" spans="24:29" ht="18.75">
      <c r="X87" s="107"/>
      <c r="Y87" s="100"/>
      <c r="Z87" s="140"/>
      <c r="AA87" s="110"/>
      <c r="AB87" s="112"/>
      <c r="AC87" s="99"/>
    </row>
    <row r="88" spans="24:29" ht="18.75">
      <c r="X88" s="107"/>
      <c r="Y88" s="100"/>
      <c r="Z88" s="140"/>
      <c r="AA88" s="110"/>
      <c r="AB88" s="112"/>
      <c r="AC88" s="99"/>
    </row>
    <row r="89" spans="24:29" ht="18.75">
      <c r="X89" s="107"/>
      <c r="Y89" s="100"/>
      <c r="Z89" s="140"/>
      <c r="AA89" s="110"/>
      <c r="AB89" s="112"/>
      <c r="AC89" s="99"/>
    </row>
    <row r="90" spans="24:29" ht="18.75">
      <c r="X90" s="107"/>
      <c r="Y90" s="100"/>
      <c r="Z90" s="140"/>
      <c r="AA90" s="110"/>
      <c r="AB90" s="112"/>
      <c r="AC90" s="99"/>
    </row>
    <row r="91" spans="24:29" ht="18.75">
      <c r="X91" s="107"/>
      <c r="Y91" s="100"/>
      <c r="Z91" s="140"/>
      <c r="AA91" s="110"/>
      <c r="AB91" s="112"/>
      <c r="AC91" s="99"/>
    </row>
    <row r="92" spans="24:29" ht="18.75">
      <c r="X92" s="107"/>
      <c r="Y92" s="100"/>
      <c r="Z92" s="140"/>
      <c r="AA92" s="110"/>
      <c r="AB92" s="112"/>
      <c r="AC92" s="99"/>
    </row>
    <row r="93" spans="24:29" ht="18.75">
      <c r="X93" s="107"/>
      <c r="Y93" s="100"/>
      <c r="Z93" s="140"/>
      <c r="AA93" s="110"/>
      <c r="AB93" s="112"/>
      <c r="AC93" s="99"/>
    </row>
    <row r="94" spans="24:29" ht="18.75">
      <c r="X94" s="114"/>
      <c r="Y94" s="101"/>
      <c r="Z94" s="141"/>
      <c r="AA94" s="115"/>
      <c r="AB94" s="116"/>
      <c r="AC94" s="99"/>
    </row>
    <row r="95" spans="24:29" ht="18.75">
      <c r="X95" s="107"/>
      <c r="Y95" s="100"/>
      <c r="Z95" s="140"/>
      <c r="AA95" s="110"/>
      <c r="AB95" s="112"/>
      <c r="AC95" s="99"/>
    </row>
    <row r="96" spans="24:28" ht="18.75">
      <c r="X96" s="107"/>
      <c r="Y96" s="100"/>
      <c r="Z96" s="140"/>
      <c r="AA96" s="110"/>
      <c r="AB96" s="112"/>
    </row>
    <row r="97" spans="24:28" ht="18.75">
      <c r="X97" s="107"/>
      <c r="Y97" s="100"/>
      <c r="Z97" s="140"/>
      <c r="AA97" s="110"/>
      <c r="AB97" s="112"/>
    </row>
    <row r="98" spans="24:28" ht="18.75">
      <c r="X98" s="107"/>
      <c r="Y98" s="100"/>
      <c r="Z98" s="140"/>
      <c r="AA98" s="110"/>
      <c r="AB98" s="112"/>
    </row>
    <row r="99" spans="24:28" ht="18.75">
      <c r="X99" s="107"/>
      <c r="Y99" s="100"/>
      <c r="Z99" s="140"/>
      <c r="AA99" s="110"/>
      <c r="AB99" s="112"/>
    </row>
    <row r="100" spans="24:28" ht="18.75">
      <c r="X100" s="107"/>
      <c r="Y100" s="100"/>
      <c r="Z100" s="140"/>
      <c r="AA100" s="110"/>
      <c r="AB100" s="112"/>
    </row>
    <row r="101" spans="24:28" ht="18.75">
      <c r="X101" s="117"/>
      <c r="Y101" s="102"/>
      <c r="Z101" s="142"/>
      <c r="AA101" s="118"/>
      <c r="AB101" s="119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2007-11-07T07:00:06Z</cp:lastPrinted>
  <dcterms:created xsi:type="dcterms:W3CDTF">1997-09-23T07:19:53Z</dcterms:created>
  <dcterms:modified xsi:type="dcterms:W3CDTF">2023-05-29T02:52:19Z</dcterms:modified>
  <cp:category/>
  <cp:version/>
  <cp:contentType/>
  <cp:contentStatus/>
</cp:coreProperties>
</file>