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W.26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<sst xmlns="http://schemas.openxmlformats.org/spreadsheetml/2006/main" count="38" uniqueCount="23">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</sst>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4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น้ำแม่ต๋า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อ.แจ้ห่ม จ.ลำปาง</a:t>
            </a:r>
          </a:p>
        </c:rich>
      </c:tx>
      <c:layout>
        <c:manualLayout>
          <c:xMode val="factor"/>
          <c:yMode val="factor"/>
          <c:x val="0.03475"/>
          <c:y val="-0.011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5"/>
          <c:y val="0.16125"/>
          <c:w val="0.86125"/>
          <c:h val="0.66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W.26'!$B$5:$B$16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W.26'!$C$5:$C$16</c:f>
              <c:numCache>
                <c:ptCount val="12"/>
                <c:pt idx="0">
                  <c:v>43.503264</c:v>
                </c:pt>
                <c:pt idx="1">
                  <c:v>78.78427200000002</c:v>
                </c:pt>
                <c:pt idx="2">
                  <c:v>85.22928000000002</c:v>
                </c:pt>
                <c:pt idx="3">
                  <c:v>44.80531200000001</c:v>
                </c:pt>
                <c:pt idx="4">
                  <c:v>27.911519999999996</c:v>
                </c:pt>
                <c:pt idx="5">
                  <c:v>12.118463999999998</c:v>
                </c:pt>
                <c:pt idx="6">
                  <c:v>36.494496</c:v>
                </c:pt>
                <c:pt idx="7">
                  <c:v>35.8</c:v>
                </c:pt>
                <c:pt idx="8">
                  <c:v>20.9</c:v>
                </c:pt>
                <c:pt idx="9">
                  <c:v>11.8</c:v>
                </c:pt>
                <c:pt idx="10">
                  <c:v>19.1</c:v>
                </c:pt>
                <c:pt idx="11">
                  <c:v>16.27629120000001</c:v>
                </c:pt>
              </c:numCache>
            </c:numRef>
          </c:val>
        </c:ser>
        <c:axId val="21024306"/>
        <c:axId val="55001027"/>
      </c:barChart>
      <c:lineChart>
        <c:grouping val="standard"/>
        <c:varyColors val="0"/>
        <c:ser>
          <c:idx val="1"/>
          <c:order val="1"/>
          <c:tx>
            <c:v>ค่าเฉลี่ย (2553 - 2563 )อยู่ระหว่างค่า+- SD 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W.26'!$E$5:$E$15</c:f>
              <c:numCache>
                <c:ptCount val="11"/>
                <c:pt idx="0">
                  <c:v>37.85878254545455</c:v>
                </c:pt>
                <c:pt idx="1">
                  <c:v>37.85878254545455</c:v>
                </c:pt>
                <c:pt idx="2">
                  <c:v>37.85878254545455</c:v>
                </c:pt>
                <c:pt idx="3">
                  <c:v>37.85878254545455</c:v>
                </c:pt>
                <c:pt idx="4">
                  <c:v>37.85878254545455</c:v>
                </c:pt>
                <c:pt idx="5">
                  <c:v>37.85878254545455</c:v>
                </c:pt>
                <c:pt idx="6">
                  <c:v>37.85878254545455</c:v>
                </c:pt>
                <c:pt idx="7">
                  <c:v>37.85878254545455</c:v>
                </c:pt>
                <c:pt idx="8">
                  <c:v>37.85878254545455</c:v>
                </c:pt>
                <c:pt idx="9">
                  <c:v>37.85878254545455</c:v>
                </c:pt>
                <c:pt idx="10">
                  <c:v>37.85878254545455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W.26'!$H$5:$H$15</c:f>
              <c:numCache>
                <c:ptCount val="11"/>
                <c:pt idx="0">
                  <c:v>62.52685589668931</c:v>
                </c:pt>
                <c:pt idx="1">
                  <c:v>62.52685589668931</c:v>
                </c:pt>
                <c:pt idx="2">
                  <c:v>62.52685589668931</c:v>
                </c:pt>
                <c:pt idx="3">
                  <c:v>62.52685589668931</c:v>
                </c:pt>
                <c:pt idx="4">
                  <c:v>62.52685589668931</c:v>
                </c:pt>
                <c:pt idx="5">
                  <c:v>62.52685589668931</c:v>
                </c:pt>
                <c:pt idx="6">
                  <c:v>62.52685589668931</c:v>
                </c:pt>
                <c:pt idx="7">
                  <c:v>62.52685589668931</c:v>
                </c:pt>
                <c:pt idx="8">
                  <c:v>62.52685589668931</c:v>
                </c:pt>
                <c:pt idx="9">
                  <c:v>62.52685589668931</c:v>
                </c:pt>
                <c:pt idx="10">
                  <c:v>62.52685589668931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W.26'!$F$5:$F$15</c:f>
              <c:numCache>
                <c:ptCount val="11"/>
                <c:pt idx="0">
                  <c:v>13.190709194219796</c:v>
                </c:pt>
                <c:pt idx="1">
                  <c:v>13.190709194219796</c:v>
                </c:pt>
                <c:pt idx="2">
                  <c:v>13.190709194219796</c:v>
                </c:pt>
                <c:pt idx="3">
                  <c:v>13.190709194219796</c:v>
                </c:pt>
                <c:pt idx="4">
                  <c:v>13.190709194219796</c:v>
                </c:pt>
                <c:pt idx="5">
                  <c:v>13.190709194219796</c:v>
                </c:pt>
                <c:pt idx="6">
                  <c:v>13.190709194219796</c:v>
                </c:pt>
                <c:pt idx="7">
                  <c:v>13.190709194219796</c:v>
                </c:pt>
                <c:pt idx="8">
                  <c:v>13.190709194219796</c:v>
                </c:pt>
                <c:pt idx="9">
                  <c:v>13.190709194219796</c:v>
                </c:pt>
                <c:pt idx="10">
                  <c:v>13.190709194219796</c:v>
                </c:pt>
              </c:numCache>
            </c:numRef>
          </c:val>
          <c:smooth val="0"/>
        </c:ser>
        <c:axId val="21024306"/>
        <c:axId val="55001027"/>
      </c:lineChart>
      <c:catAx>
        <c:axId val="2102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001027"/>
        <c:crossesAt val="0"/>
        <c:auto val="1"/>
        <c:lblOffset val="100"/>
        <c:tickLblSkip val="1"/>
        <c:noMultiLvlLbl val="0"/>
      </c:catAx>
      <c:valAx>
        <c:axId val="5500102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024306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435"/>
          <c:w val="0.929"/>
          <c:h val="0.1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อ.วังเหนือ จ.ลำปาง</a:t>
            </a:r>
          </a:p>
        </c:rich>
      </c:tx>
      <c:layout>
        <c:manualLayout>
          <c:xMode val="factor"/>
          <c:yMode val="factor"/>
          <c:x val="0.07075"/>
          <c:y val="-0.013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25"/>
          <c:y val="0.17175"/>
          <c:w val="0.85875"/>
          <c:h val="0.736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W.26'!$B$5:$B$16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W.26'!$C$5:$C$15</c:f>
              <c:numCache>
                <c:ptCount val="11"/>
                <c:pt idx="0">
                  <c:v>43.503264</c:v>
                </c:pt>
                <c:pt idx="1">
                  <c:v>78.78427200000002</c:v>
                </c:pt>
                <c:pt idx="2">
                  <c:v>85.22928000000002</c:v>
                </c:pt>
                <c:pt idx="3">
                  <c:v>44.80531200000001</c:v>
                </c:pt>
                <c:pt idx="4">
                  <c:v>27.911519999999996</c:v>
                </c:pt>
                <c:pt idx="5">
                  <c:v>12.118463999999998</c:v>
                </c:pt>
                <c:pt idx="6">
                  <c:v>36.494496</c:v>
                </c:pt>
                <c:pt idx="7">
                  <c:v>35.8</c:v>
                </c:pt>
                <c:pt idx="8">
                  <c:v>20.9</c:v>
                </c:pt>
                <c:pt idx="9">
                  <c:v>11.8</c:v>
                </c:pt>
                <c:pt idx="10">
                  <c:v>19.1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(2553 - 2563 )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W.26'!$E$5:$E$15</c:f>
              <c:numCache>
                <c:ptCount val="11"/>
                <c:pt idx="0">
                  <c:v>37.85878254545455</c:v>
                </c:pt>
                <c:pt idx="1">
                  <c:v>37.85878254545455</c:v>
                </c:pt>
                <c:pt idx="2">
                  <c:v>37.85878254545455</c:v>
                </c:pt>
                <c:pt idx="3">
                  <c:v>37.85878254545455</c:v>
                </c:pt>
                <c:pt idx="4">
                  <c:v>37.85878254545455</c:v>
                </c:pt>
                <c:pt idx="5">
                  <c:v>37.85878254545455</c:v>
                </c:pt>
                <c:pt idx="6">
                  <c:v>37.85878254545455</c:v>
                </c:pt>
                <c:pt idx="7">
                  <c:v>37.85878254545455</c:v>
                </c:pt>
                <c:pt idx="8">
                  <c:v>37.85878254545455</c:v>
                </c:pt>
                <c:pt idx="9">
                  <c:v>37.85878254545455</c:v>
                </c:pt>
                <c:pt idx="10">
                  <c:v>37.85878254545455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W.26'!$B$5:$B$16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W.26'!$D$5:$D$16</c:f>
              <c:numCache>
                <c:ptCount val="12"/>
                <c:pt idx="11">
                  <c:v>16.27629120000001</c:v>
                </c:pt>
              </c:numCache>
            </c:numRef>
          </c:val>
          <c:smooth val="0"/>
        </c:ser>
        <c:marker val="1"/>
        <c:axId val="25247196"/>
        <c:axId val="25898173"/>
      </c:lineChart>
      <c:catAx>
        <c:axId val="25247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898173"/>
        <c:crossesAt val="0"/>
        <c:auto val="1"/>
        <c:lblOffset val="100"/>
        <c:tickLblSkip val="1"/>
        <c:noMultiLvlLbl val="0"/>
      </c:catAx>
      <c:valAx>
        <c:axId val="2589817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247196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75"/>
          <c:y val="0.917"/>
          <c:w val="0.9902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0.4325</cdr:x>
      <cdr:y>0.4585</cdr:y>
    </cdr:from>
    <cdr:to>
      <cdr:x>0.56725</cdr:x>
      <cdr:y>0.50025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2828925"/>
          <a:ext cx="12668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0.5575</cdr:x>
      <cdr:y>0.33225</cdr:y>
    </cdr:from>
    <cdr:to>
      <cdr:x>0.69975</cdr:x>
      <cdr:y>0.37275</cdr:y>
    </cdr:to>
    <cdr:sp>
      <cdr:nvSpPr>
        <cdr:cNvPr id="2" name="TextBox 1"/>
        <cdr:cNvSpPr txBox="1">
          <a:spLocks noChangeArrowheads="1"/>
        </cdr:cNvSpPr>
      </cdr:nvSpPr>
      <cdr:spPr>
        <a:xfrm>
          <a:off x="5238750" y="2047875"/>
          <a:ext cx="13335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63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0.28375</cdr:x>
      <cdr:y>0.652</cdr:y>
    </cdr:from>
    <cdr:to>
      <cdr:x>0.426</cdr:x>
      <cdr:y>0.6915</cdr:y>
    </cdr:to>
    <cdr:sp>
      <cdr:nvSpPr>
        <cdr:cNvPr id="3" name="TextBox 1"/>
        <cdr:cNvSpPr txBox="1">
          <a:spLocks noChangeArrowheads="1"/>
        </cdr:cNvSpPr>
      </cdr:nvSpPr>
      <cdr:spPr>
        <a:xfrm>
          <a:off x="2667000" y="4019550"/>
          <a:ext cx="13335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0.1985</cdr:x>
      <cdr:y>0.37575</cdr:y>
    </cdr:from>
    <cdr:to>
      <cdr:x>0.24825</cdr:x>
      <cdr:y>0.54775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62100" y="1971675"/>
          <a:ext cx="390525" cy="9048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8">
          <cell r="K28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4"/>
  <sheetViews>
    <sheetView zoomScalePageLayoutView="0" workbookViewId="0" topLeftCell="A5">
      <selection activeCell="K17" sqref="K1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2553</v>
      </c>
      <c r="C5" s="59">
        <v>43.503264</v>
      </c>
      <c r="D5" s="60"/>
      <c r="E5" s="61">
        <f aca="true" t="shared" si="0" ref="E5:E15">$C$65</f>
        <v>37.85878254545455</v>
      </c>
      <c r="F5" s="62">
        <f aca="true" t="shared" si="1" ref="F5:F15">+$C$68</f>
        <v>13.190709194219796</v>
      </c>
      <c r="G5" s="63">
        <f aca="true" t="shared" si="2" ref="G5:G15">$C$66</f>
        <v>24.668073351234757</v>
      </c>
      <c r="H5" s="64">
        <f aca="true" t="shared" si="3" ref="H5:H15">+$C$69</f>
        <v>62.52685589668931</v>
      </c>
      <c r="I5" s="2">
        <v>1</v>
      </c>
    </row>
    <row r="6" spans="2:9" ht="12">
      <c r="B6" s="22">
        <v>2554</v>
      </c>
      <c r="C6" s="65">
        <v>78.78427200000002</v>
      </c>
      <c r="D6" s="60"/>
      <c r="E6" s="66">
        <f t="shared" si="0"/>
        <v>37.85878254545455</v>
      </c>
      <c r="F6" s="67">
        <f t="shared" si="1"/>
        <v>13.190709194219796</v>
      </c>
      <c r="G6" s="68">
        <f t="shared" si="2"/>
        <v>24.668073351234757</v>
      </c>
      <c r="H6" s="69">
        <f t="shared" si="3"/>
        <v>62.52685589668931</v>
      </c>
      <c r="I6" s="2">
        <f>I5+1</f>
        <v>2</v>
      </c>
    </row>
    <row r="7" spans="2:9" ht="12">
      <c r="B7" s="22">
        <v>2555</v>
      </c>
      <c r="C7" s="65">
        <v>85.22928000000002</v>
      </c>
      <c r="D7" s="60"/>
      <c r="E7" s="66">
        <f t="shared" si="0"/>
        <v>37.85878254545455</v>
      </c>
      <c r="F7" s="67">
        <f t="shared" si="1"/>
        <v>13.190709194219796</v>
      </c>
      <c r="G7" s="68">
        <f t="shared" si="2"/>
        <v>24.668073351234757</v>
      </c>
      <c r="H7" s="69">
        <f t="shared" si="3"/>
        <v>62.52685589668931</v>
      </c>
      <c r="I7" s="2">
        <f aca="true" t="shared" si="4" ref="I7:I15">I6+1</f>
        <v>3</v>
      </c>
    </row>
    <row r="8" spans="2:9" ht="12">
      <c r="B8" s="22">
        <v>2556</v>
      </c>
      <c r="C8" s="65">
        <v>44.80531200000001</v>
      </c>
      <c r="D8" s="60"/>
      <c r="E8" s="66">
        <f t="shared" si="0"/>
        <v>37.85878254545455</v>
      </c>
      <c r="F8" s="67">
        <f t="shared" si="1"/>
        <v>13.190709194219796</v>
      </c>
      <c r="G8" s="68">
        <f t="shared" si="2"/>
        <v>24.668073351234757</v>
      </c>
      <c r="H8" s="69">
        <f t="shared" si="3"/>
        <v>62.52685589668931</v>
      </c>
      <c r="I8" s="2">
        <f t="shared" si="4"/>
        <v>4</v>
      </c>
    </row>
    <row r="9" spans="2:9" ht="12">
      <c r="B9" s="22">
        <v>2557</v>
      </c>
      <c r="C9" s="65">
        <v>27.911519999999996</v>
      </c>
      <c r="D9" s="60"/>
      <c r="E9" s="66">
        <f t="shared" si="0"/>
        <v>37.85878254545455</v>
      </c>
      <c r="F9" s="67">
        <f t="shared" si="1"/>
        <v>13.190709194219796</v>
      </c>
      <c r="G9" s="68">
        <f t="shared" si="2"/>
        <v>24.668073351234757</v>
      </c>
      <c r="H9" s="69">
        <f t="shared" si="3"/>
        <v>62.52685589668931</v>
      </c>
      <c r="I9" s="2">
        <f t="shared" si="4"/>
        <v>5</v>
      </c>
    </row>
    <row r="10" spans="2:9" ht="12">
      <c r="B10" s="22">
        <v>2558</v>
      </c>
      <c r="C10" s="65">
        <v>12.118463999999998</v>
      </c>
      <c r="D10" s="60"/>
      <c r="E10" s="66">
        <f t="shared" si="0"/>
        <v>37.85878254545455</v>
      </c>
      <c r="F10" s="67">
        <f t="shared" si="1"/>
        <v>13.190709194219796</v>
      </c>
      <c r="G10" s="68">
        <f t="shared" si="2"/>
        <v>24.668073351234757</v>
      </c>
      <c r="H10" s="69">
        <f t="shared" si="3"/>
        <v>62.52685589668931</v>
      </c>
      <c r="I10" s="2">
        <f t="shared" si="4"/>
        <v>6</v>
      </c>
    </row>
    <row r="11" spans="2:13" ht="12">
      <c r="B11" s="22">
        <v>2559</v>
      </c>
      <c r="C11" s="65">
        <v>36.494496</v>
      </c>
      <c r="D11" s="60"/>
      <c r="E11" s="66">
        <f t="shared" si="0"/>
        <v>37.85878254545455</v>
      </c>
      <c r="F11" s="67">
        <f t="shared" si="1"/>
        <v>13.190709194219796</v>
      </c>
      <c r="G11" s="68">
        <f t="shared" si="2"/>
        <v>24.668073351234757</v>
      </c>
      <c r="H11" s="69">
        <f t="shared" si="3"/>
        <v>62.52685589668931</v>
      </c>
      <c r="I11" s="2">
        <f t="shared" si="4"/>
        <v>7</v>
      </c>
      <c r="L11" s="78"/>
      <c r="M11" s="78"/>
    </row>
    <row r="12" spans="2:9" ht="12">
      <c r="B12" s="22">
        <v>2560</v>
      </c>
      <c r="C12" s="65">
        <v>35.8</v>
      </c>
      <c r="D12" s="60"/>
      <c r="E12" s="66">
        <f t="shared" si="0"/>
        <v>37.85878254545455</v>
      </c>
      <c r="F12" s="67">
        <f t="shared" si="1"/>
        <v>13.190709194219796</v>
      </c>
      <c r="G12" s="68">
        <f t="shared" si="2"/>
        <v>24.668073351234757</v>
      </c>
      <c r="H12" s="69">
        <f t="shared" si="3"/>
        <v>62.52685589668931</v>
      </c>
      <c r="I12" s="2">
        <f t="shared" si="4"/>
        <v>8</v>
      </c>
    </row>
    <row r="13" spans="2:9" ht="12">
      <c r="B13" s="22">
        <v>2561</v>
      </c>
      <c r="C13" s="65">
        <v>20.9</v>
      </c>
      <c r="D13" s="60"/>
      <c r="E13" s="66">
        <f t="shared" si="0"/>
        <v>37.85878254545455</v>
      </c>
      <c r="F13" s="67">
        <f t="shared" si="1"/>
        <v>13.190709194219796</v>
      </c>
      <c r="G13" s="68">
        <f t="shared" si="2"/>
        <v>24.668073351234757</v>
      </c>
      <c r="H13" s="69">
        <f t="shared" si="3"/>
        <v>62.52685589668931</v>
      </c>
      <c r="I13" s="2">
        <f t="shared" si="4"/>
        <v>9</v>
      </c>
    </row>
    <row r="14" spans="2:9" ht="12">
      <c r="B14" s="22">
        <v>2562</v>
      </c>
      <c r="C14" s="65">
        <v>11.8</v>
      </c>
      <c r="D14" s="60"/>
      <c r="E14" s="66">
        <f t="shared" si="0"/>
        <v>37.85878254545455</v>
      </c>
      <c r="F14" s="67">
        <f t="shared" si="1"/>
        <v>13.190709194219796</v>
      </c>
      <c r="G14" s="68">
        <f t="shared" si="2"/>
        <v>24.668073351234757</v>
      </c>
      <c r="H14" s="69">
        <f t="shared" si="3"/>
        <v>62.52685589668931</v>
      </c>
      <c r="I14" s="2">
        <f t="shared" si="4"/>
        <v>10</v>
      </c>
    </row>
    <row r="15" spans="2:9" ht="12">
      <c r="B15" s="22">
        <v>2563</v>
      </c>
      <c r="C15" s="65">
        <v>19.1</v>
      </c>
      <c r="D15" s="60"/>
      <c r="E15" s="66">
        <f t="shared" si="0"/>
        <v>37.85878254545455</v>
      </c>
      <c r="F15" s="67">
        <f t="shared" si="1"/>
        <v>13.190709194219796</v>
      </c>
      <c r="G15" s="68">
        <f t="shared" si="2"/>
        <v>24.668073351234757</v>
      </c>
      <c r="H15" s="69">
        <f t="shared" si="3"/>
        <v>62.52685589668931</v>
      </c>
      <c r="I15" s="2">
        <f t="shared" si="4"/>
        <v>11</v>
      </c>
    </row>
    <row r="16" spans="2:14" ht="12">
      <c r="B16" s="77">
        <v>2564</v>
      </c>
      <c r="C16" s="76">
        <v>16.27629120000001</v>
      </c>
      <c r="D16" s="79">
        <f>C16</f>
        <v>16.27629120000001</v>
      </c>
      <c r="E16" s="66"/>
      <c r="F16" s="67"/>
      <c r="G16" s="68"/>
      <c r="H16" s="69"/>
      <c r="K16" s="83" t="str">
        <f>'[1]std. - W.1C'!$K$28:$N$28</f>
        <v>ปี 2564 ปริมาณน้ำสะสม 1 เม.ย.64 - 28 ก.พ.65</v>
      </c>
      <c r="L16" s="83"/>
      <c r="M16" s="83"/>
      <c r="N16" s="83"/>
    </row>
    <row r="17" spans="2:8" ht="12">
      <c r="B17" s="22"/>
      <c r="C17" s="65"/>
      <c r="D17" s="60"/>
      <c r="E17" s="66"/>
      <c r="F17" s="67"/>
      <c r="G17" s="68"/>
      <c r="H17" s="69"/>
    </row>
    <row r="18" spans="2:8" ht="12">
      <c r="B18" s="22"/>
      <c r="C18" s="65"/>
      <c r="D18" s="60"/>
      <c r="E18" s="66"/>
      <c r="F18" s="67"/>
      <c r="G18" s="68"/>
      <c r="H18" s="69"/>
    </row>
    <row r="19" spans="2:8" ht="12">
      <c r="B19" s="22"/>
      <c r="C19" s="65"/>
      <c r="D19" s="60"/>
      <c r="E19" s="66"/>
      <c r="F19" s="67"/>
      <c r="G19" s="68"/>
      <c r="H19" s="69"/>
    </row>
    <row r="20" spans="2:8" ht="12">
      <c r="B20" s="22"/>
      <c r="C20" s="65"/>
      <c r="D20" s="60"/>
      <c r="E20" s="66"/>
      <c r="F20" s="67"/>
      <c r="G20" s="68"/>
      <c r="H20" s="69"/>
    </row>
    <row r="21" spans="2:8" ht="12">
      <c r="B21" s="22"/>
      <c r="C21" s="65"/>
      <c r="D21" s="60"/>
      <c r="E21" s="66"/>
      <c r="F21" s="67"/>
      <c r="G21" s="68"/>
      <c r="H21" s="69"/>
    </row>
    <row r="22" spans="2:8" ht="12">
      <c r="B22" s="22"/>
      <c r="C22" s="70"/>
      <c r="D22" s="60"/>
      <c r="E22" s="66"/>
      <c r="F22" s="67"/>
      <c r="G22" s="68"/>
      <c r="H22" s="69"/>
    </row>
    <row r="23" spans="2:8" ht="12">
      <c r="B23" s="22"/>
      <c r="C23" s="70"/>
      <c r="D23" s="60"/>
      <c r="E23" s="66"/>
      <c r="F23" s="67"/>
      <c r="G23" s="68"/>
      <c r="H23" s="69"/>
    </row>
    <row r="24" spans="2:8" ht="12">
      <c r="B24" s="22"/>
      <c r="C24" s="70"/>
      <c r="D24" s="60"/>
      <c r="E24" s="66"/>
      <c r="F24" s="67"/>
      <c r="G24" s="68"/>
      <c r="H24" s="69"/>
    </row>
    <row r="25" spans="2:8" ht="12">
      <c r="B25" s="22"/>
      <c r="C25" s="70"/>
      <c r="D25" s="60"/>
      <c r="E25" s="66"/>
      <c r="F25" s="67"/>
      <c r="G25" s="68"/>
      <c r="H25" s="69"/>
    </row>
    <row r="26" spans="2:8" ht="12">
      <c r="B26" s="22"/>
      <c r="C26" s="70"/>
      <c r="D26" s="60"/>
      <c r="E26" s="66"/>
      <c r="F26" s="67"/>
      <c r="G26" s="68"/>
      <c r="H26" s="69"/>
    </row>
    <row r="27" spans="2:8" ht="12">
      <c r="B27" s="22"/>
      <c r="C27" s="70"/>
      <c r="D27" s="60"/>
      <c r="E27" s="66"/>
      <c r="F27" s="67"/>
      <c r="G27" s="68"/>
      <c r="H27" s="69"/>
    </row>
    <row r="28" spans="2:8" ht="12">
      <c r="B28" s="22"/>
      <c r="C28" s="70"/>
      <c r="D28" s="60"/>
      <c r="E28" s="66"/>
      <c r="F28" s="67"/>
      <c r="G28" s="68"/>
      <c r="H28" s="69"/>
    </row>
    <row r="29" spans="2:8" ht="12">
      <c r="B29" s="22"/>
      <c r="C29" s="70"/>
      <c r="D29" s="60"/>
      <c r="E29" s="66"/>
      <c r="F29" s="67"/>
      <c r="G29" s="68"/>
      <c r="H29" s="69"/>
    </row>
    <row r="30" spans="2:8" ht="12">
      <c r="B30" s="22"/>
      <c r="C30" s="70"/>
      <c r="D30" s="60"/>
      <c r="E30" s="66"/>
      <c r="F30" s="67"/>
      <c r="G30" s="68"/>
      <c r="H30" s="69"/>
    </row>
    <row r="31" spans="2:8" ht="12">
      <c r="B31" s="22"/>
      <c r="C31" s="70"/>
      <c r="D31" s="60"/>
      <c r="E31" s="66"/>
      <c r="F31" s="67"/>
      <c r="G31" s="68"/>
      <c r="H31" s="69"/>
    </row>
    <row r="32" spans="2:8" ht="12">
      <c r="B32" s="22"/>
      <c r="C32" s="70"/>
      <c r="D32" s="60"/>
      <c r="E32" s="66"/>
      <c r="F32" s="67"/>
      <c r="G32" s="68"/>
      <c r="H32" s="69"/>
    </row>
    <row r="33" spans="2:8" ht="12">
      <c r="B33" s="22"/>
      <c r="C33" s="70"/>
      <c r="D33" s="60"/>
      <c r="E33" s="66"/>
      <c r="F33" s="67"/>
      <c r="G33" s="68"/>
      <c r="H33" s="69"/>
    </row>
    <row r="34" spans="2:8" ht="12">
      <c r="B34" s="22"/>
      <c r="C34" s="70"/>
      <c r="D34" s="60"/>
      <c r="E34" s="66"/>
      <c r="F34" s="67"/>
      <c r="G34" s="68"/>
      <c r="H34" s="69"/>
    </row>
    <row r="35" spans="2:8" ht="12">
      <c r="B35" s="22"/>
      <c r="C35" s="70"/>
      <c r="D35" s="60"/>
      <c r="E35" s="66"/>
      <c r="F35" s="67"/>
      <c r="G35" s="68"/>
      <c r="H35" s="69"/>
    </row>
    <row r="36" spans="2:16" ht="12.75">
      <c r="B36" s="22"/>
      <c r="C36" s="70"/>
      <c r="D36" s="60"/>
      <c r="E36" s="66"/>
      <c r="F36" s="67"/>
      <c r="G36" s="68"/>
      <c r="H36" s="69"/>
      <c r="P36"/>
    </row>
    <row r="37" spans="2:8" ht="12">
      <c r="B37" s="22"/>
      <c r="C37" s="70"/>
      <c r="D37" s="60"/>
      <c r="E37" s="66"/>
      <c r="F37" s="67"/>
      <c r="G37" s="68"/>
      <c r="H37" s="69"/>
    </row>
    <row r="38" spans="2:8" ht="12">
      <c r="B38" s="22"/>
      <c r="C38" s="70"/>
      <c r="D38" s="60"/>
      <c r="E38" s="66"/>
      <c r="F38" s="67"/>
      <c r="G38" s="68"/>
      <c r="H38" s="69"/>
    </row>
    <row r="39" spans="2:8" ht="12">
      <c r="B39" s="22"/>
      <c r="C39" s="70"/>
      <c r="D39" s="60"/>
      <c r="E39" s="66"/>
      <c r="F39" s="67"/>
      <c r="G39" s="68"/>
      <c r="H39" s="69"/>
    </row>
    <row r="40" spans="2:8" ht="12">
      <c r="B40" s="22"/>
      <c r="C40" s="70"/>
      <c r="D40" s="60"/>
      <c r="E40" s="66"/>
      <c r="F40" s="67"/>
      <c r="G40" s="68"/>
      <c r="H40" s="69"/>
    </row>
    <row r="41" spans="2:8" ht="12">
      <c r="B41" s="22"/>
      <c r="C41" s="70"/>
      <c r="D41" s="60"/>
      <c r="E41" s="66"/>
      <c r="F41" s="67"/>
      <c r="G41" s="68"/>
      <c r="H41" s="69"/>
    </row>
    <row r="42" spans="2:8" ht="12">
      <c r="B42" s="22"/>
      <c r="C42" s="70"/>
      <c r="D42" s="60"/>
      <c r="E42" s="66"/>
      <c r="F42" s="67"/>
      <c r="G42" s="68"/>
      <c r="H42" s="69"/>
    </row>
    <row r="43" spans="2:8" ht="12">
      <c r="B43" s="22"/>
      <c r="C43" s="70"/>
      <c r="D43" s="60"/>
      <c r="E43" s="66"/>
      <c r="F43" s="67"/>
      <c r="G43" s="68"/>
      <c r="H43" s="69"/>
    </row>
    <row r="44" spans="2:8" ht="12">
      <c r="B44" s="22"/>
      <c r="C44" s="70"/>
      <c r="D44" s="60"/>
      <c r="E44" s="66"/>
      <c r="F44" s="67"/>
      <c r="G44" s="68"/>
      <c r="H44" s="69"/>
    </row>
    <row r="45" spans="2:8" ht="12">
      <c r="B45" s="22"/>
      <c r="C45" s="70"/>
      <c r="D45" s="60"/>
      <c r="E45" s="66"/>
      <c r="F45" s="67"/>
      <c r="G45" s="68"/>
      <c r="H45" s="69"/>
    </row>
    <row r="46" spans="2:8" ht="12">
      <c r="B46" s="22"/>
      <c r="C46" s="70"/>
      <c r="D46" s="60"/>
      <c r="E46" s="66"/>
      <c r="F46" s="67"/>
      <c r="G46" s="68"/>
      <c r="H46" s="69"/>
    </row>
    <row r="47" spans="2:8" ht="12">
      <c r="B47" s="22"/>
      <c r="C47" s="70"/>
      <c r="D47" s="60"/>
      <c r="E47" s="66"/>
      <c r="F47" s="67"/>
      <c r="G47" s="68"/>
      <c r="H47" s="69"/>
    </row>
    <row r="48" spans="2:8" ht="12">
      <c r="B48" s="22"/>
      <c r="C48" s="70"/>
      <c r="D48" s="60"/>
      <c r="E48" s="66"/>
      <c r="F48" s="67"/>
      <c r="G48" s="68"/>
      <c r="H48" s="69"/>
    </row>
    <row r="49" spans="2:8" ht="12">
      <c r="B49" s="22"/>
      <c r="C49" s="70"/>
      <c r="D49" s="60"/>
      <c r="E49" s="66"/>
      <c r="F49" s="67"/>
      <c r="G49" s="68"/>
      <c r="H49" s="69"/>
    </row>
    <row r="50" spans="2:8" ht="12">
      <c r="B50" s="22"/>
      <c r="C50" s="70"/>
      <c r="D50" s="60"/>
      <c r="E50" s="66"/>
      <c r="F50" s="67"/>
      <c r="G50" s="68"/>
      <c r="H50" s="69"/>
    </row>
    <row r="51" spans="2:8" ht="12">
      <c r="B51" s="22"/>
      <c r="C51" s="70"/>
      <c r="D51" s="60"/>
      <c r="E51" s="66"/>
      <c r="F51" s="67"/>
      <c r="G51" s="68"/>
      <c r="H51" s="69"/>
    </row>
    <row r="52" spans="2:14" ht="12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2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2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2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2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2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2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2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2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2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2">
      <c r="B62" s="32"/>
      <c r="C62" s="33"/>
      <c r="D62" s="21"/>
      <c r="E62" s="34"/>
      <c r="F62" s="34"/>
      <c r="G62" s="34"/>
      <c r="H62" s="34"/>
      <c r="J62" s="29"/>
      <c r="K62" s="30"/>
      <c r="L62" s="29"/>
      <c r="M62" s="31"/>
    </row>
    <row r="63" spans="2:13" ht="12">
      <c r="B63" s="32"/>
      <c r="C63" s="33"/>
      <c r="D63" s="21"/>
      <c r="E63" s="34"/>
      <c r="F63" s="34"/>
      <c r="G63" s="34"/>
      <c r="H63" s="34"/>
      <c r="J63" s="29"/>
      <c r="K63" s="30"/>
      <c r="L63" s="29"/>
      <c r="M63" s="31"/>
    </row>
    <row r="64" spans="1:17" ht="16.5" customHeight="1">
      <c r="A64" s="23"/>
      <c r="B64" s="35"/>
      <c r="C64" s="36"/>
      <c r="D64" s="23"/>
      <c r="E64" s="23"/>
      <c r="F64" s="23"/>
      <c r="G64" s="23"/>
      <c r="H64" s="23"/>
      <c r="I64" s="23"/>
      <c r="J64" s="23"/>
      <c r="K64" s="23"/>
      <c r="Q64" s="33"/>
    </row>
    <row r="65" spans="1:11" ht="15.75" customHeight="1">
      <c r="A65" s="23"/>
      <c r="B65" s="37" t="s">
        <v>8</v>
      </c>
      <c r="C65" s="56">
        <f>AVERAGE(C5:C15)</f>
        <v>37.85878254545455</v>
      </c>
      <c r="D65" s="38"/>
      <c r="E65" s="35"/>
      <c r="F65" s="35"/>
      <c r="G65" s="23"/>
      <c r="H65" s="39" t="s">
        <v>8</v>
      </c>
      <c r="I65" s="40" t="s">
        <v>20</v>
      </c>
      <c r="J65" s="41"/>
      <c r="K65" s="42"/>
    </row>
    <row r="66" spans="1:11" ht="15.75" customHeight="1">
      <c r="A66" s="23"/>
      <c r="B66" s="43" t="s">
        <v>10</v>
      </c>
      <c r="C66" s="57">
        <f>STDEV(C5:C15)</f>
        <v>24.668073351234757</v>
      </c>
      <c r="D66" s="38"/>
      <c r="E66" s="35"/>
      <c r="F66" s="35"/>
      <c r="G66" s="23"/>
      <c r="H66" s="45" t="s">
        <v>10</v>
      </c>
      <c r="I66" s="46" t="s">
        <v>12</v>
      </c>
      <c r="J66" s="47"/>
      <c r="K66" s="48"/>
    </row>
    <row r="67" spans="1:15" ht="15.75" customHeight="1">
      <c r="A67" s="35"/>
      <c r="B67" s="43" t="s">
        <v>13</v>
      </c>
      <c r="C67" s="44">
        <f>C66/C65</f>
        <v>0.6515812631221678</v>
      </c>
      <c r="D67" s="38"/>
      <c r="E67" s="49">
        <f>C67*100</f>
        <v>65.15812631221678</v>
      </c>
      <c r="F67" s="35" t="s">
        <v>2</v>
      </c>
      <c r="G67" s="23"/>
      <c r="H67" s="45" t="s">
        <v>13</v>
      </c>
      <c r="I67" s="46" t="s">
        <v>14</v>
      </c>
      <c r="J67" s="47"/>
      <c r="K67" s="48"/>
      <c r="M67" s="55" t="s">
        <v>19</v>
      </c>
      <c r="N67" s="2">
        <f>C72-C73-C74</f>
        <v>7</v>
      </c>
      <c r="O67" s="2" t="s">
        <v>0</v>
      </c>
    </row>
    <row r="68" spans="1:15" ht="15.75" customHeight="1">
      <c r="A68" s="35"/>
      <c r="B68" s="43" t="s">
        <v>9</v>
      </c>
      <c r="C68" s="57">
        <f>C65-C66</f>
        <v>13.190709194219796</v>
      </c>
      <c r="D68" s="38"/>
      <c r="E68" s="35"/>
      <c r="F68" s="35"/>
      <c r="G68" s="23"/>
      <c r="H68" s="45" t="s">
        <v>9</v>
      </c>
      <c r="I68" s="46" t="s">
        <v>15</v>
      </c>
      <c r="J68" s="47"/>
      <c r="K68" s="48"/>
      <c r="M68" s="55" t="s">
        <v>18</v>
      </c>
      <c r="N68" s="2">
        <f>C73</f>
        <v>2</v>
      </c>
      <c r="O68" s="2" t="s">
        <v>0</v>
      </c>
    </row>
    <row r="69" spans="1:15" ht="15.75" customHeight="1">
      <c r="A69" s="35"/>
      <c r="B69" s="50" t="s">
        <v>11</v>
      </c>
      <c r="C69" s="58">
        <f>C65+C66</f>
        <v>62.52685589668931</v>
      </c>
      <c r="D69" s="38"/>
      <c r="E69" s="35"/>
      <c r="F69" s="35"/>
      <c r="G69" s="23"/>
      <c r="H69" s="51" t="s">
        <v>11</v>
      </c>
      <c r="I69" s="52" t="s">
        <v>16</v>
      </c>
      <c r="J69" s="53"/>
      <c r="K69" s="54"/>
      <c r="M69" s="55" t="s">
        <v>17</v>
      </c>
      <c r="N69" s="2">
        <f>C74</f>
        <v>2</v>
      </c>
      <c r="O69" s="2" t="s">
        <v>0</v>
      </c>
    </row>
    <row r="70" spans="1:6" ht="17.25" customHeight="1">
      <c r="A70" s="32"/>
      <c r="C70" s="32"/>
      <c r="D70" s="32"/>
      <c r="E70" s="32"/>
      <c r="F70" s="32"/>
    </row>
    <row r="71" spans="1:3" ht="12">
      <c r="A71" s="32"/>
      <c r="C71" s="32"/>
    </row>
    <row r="72" spans="1:3" ht="12">
      <c r="A72" s="32"/>
      <c r="C72" s="2">
        <f>MAX(I5:I61)</f>
        <v>11</v>
      </c>
    </row>
    <row r="73" ht="12">
      <c r="C73" s="2">
        <f>COUNTIF(C5:C15,"&gt;63")</f>
        <v>2</v>
      </c>
    </row>
    <row r="74" ht="12">
      <c r="C74" s="2">
        <f>COUNTIF(C5:C15,"&lt;13")</f>
        <v>2</v>
      </c>
    </row>
  </sheetData>
  <sheetProtection/>
  <mergeCells count="2">
    <mergeCell ref="B2:B4"/>
    <mergeCell ref="K16:N1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2022-03-16T08:17:18Z</dcterms:modified>
  <cp:category/>
  <cp:version/>
  <cp:contentType/>
  <cp:contentStatus/>
</cp:coreProperties>
</file>