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<sst xmlns="http://schemas.openxmlformats.org/spreadsheetml/2006/main" count="38" uniqueCount="23">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</sst>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อ.วังเหนือ จ.ลำปาง</a:t>
            </a:r>
          </a:p>
        </c:rich>
      </c:tx>
      <c:layout>
        <c:manualLayout>
          <c:xMode val="factor"/>
          <c:yMode val="factor"/>
          <c:x val="0.03475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9475"/>
          <c:w val="0.861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W.25'!$B$5:$B$19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W.25'!$C$5:$C$19</c:f>
              <c:numCache>
                <c:ptCount val="15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212.4</c:v>
                </c:pt>
                <c:pt idx="10">
                  <c:v>69.5</c:v>
                </c:pt>
                <c:pt idx="11">
                  <c:v>64.9</c:v>
                </c:pt>
                <c:pt idx="12">
                  <c:v>128.3602464000001</c:v>
                </c:pt>
                <c:pt idx="13">
                  <c:v>272.4196320000001</c:v>
                </c:pt>
                <c:pt idx="14">
                  <c:v>93.77510399999998</c:v>
                </c:pt>
              </c:numCache>
            </c:numRef>
          </c:val>
        </c:ser>
        <c:axId val="58690643"/>
        <c:axId val="58453740"/>
      </c:barChart>
      <c:lineChart>
        <c:grouping val="standard"/>
        <c:varyColors val="0"/>
        <c:ser>
          <c:idx val="1"/>
          <c:order val="1"/>
          <c:tx>
            <c:v>ค่าเฉลี่ย (2552 - 2565 )อยู่ระหว่างค่า+- SD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W.25'!$E$5:$E$18</c:f>
              <c:numCache>
                <c:ptCount val="14"/>
                <c:pt idx="0">
                  <c:v>156.09636205714287</c:v>
                </c:pt>
                <c:pt idx="1">
                  <c:v>156.09636205714287</c:v>
                </c:pt>
                <c:pt idx="2">
                  <c:v>156.09636205714287</c:v>
                </c:pt>
                <c:pt idx="3">
                  <c:v>156.09636205714287</c:v>
                </c:pt>
                <c:pt idx="4">
                  <c:v>156.09636205714287</c:v>
                </c:pt>
                <c:pt idx="5">
                  <c:v>156.09636205714287</c:v>
                </c:pt>
                <c:pt idx="6">
                  <c:v>156.09636205714287</c:v>
                </c:pt>
                <c:pt idx="7">
                  <c:v>156.09636205714287</c:v>
                </c:pt>
                <c:pt idx="8">
                  <c:v>156.09636205714287</c:v>
                </c:pt>
                <c:pt idx="9">
                  <c:v>156.09636205714287</c:v>
                </c:pt>
                <c:pt idx="10">
                  <c:v>156.09636205714287</c:v>
                </c:pt>
                <c:pt idx="11">
                  <c:v>156.09636205714287</c:v>
                </c:pt>
                <c:pt idx="12">
                  <c:v>156.09636205714287</c:v>
                </c:pt>
                <c:pt idx="13">
                  <c:v>156.09636205714287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W.25'!$H$5:$H$18</c:f>
              <c:numCache>
                <c:ptCount val="14"/>
                <c:pt idx="0">
                  <c:v>241.14579216153547</c:v>
                </c:pt>
                <c:pt idx="1">
                  <c:v>241.14579216153547</c:v>
                </c:pt>
                <c:pt idx="2">
                  <c:v>241.14579216153547</c:v>
                </c:pt>
                <c:pt idx="3">
                  <c:v>241.14579216153547</c:v>
                </c:pt>
                <c:pt idx="4">
                  <c:v>241.14579216153547</c:v>
                </c:pt>
                <c:pt idx="5">
                  <c:v>241.14579216153547</c:v>
                </c:pt>
                <c:pt idx="6">
                  <c:v>241.14579216153547</c:v>
                </c:pt>
                <c:pt idx="7">
                  <c:v>241.14579216153547</c:v>
                </c:pt>
                <c:pt idx="8">
                  <c:v>241.14579216153547</c:v>
                </c:pt>
                <c:pt idx="9">
                  <c:v>241.14579216153547</c:v>
                </c:pt>
                <c:pt idx="10">
                  <c:v>241.14579216153547</c:v>
                </c:pt>
                <c:pt idx="11">
                  <c:v>241.14579216153547</c:v>
                </c:pt>
                <c:pt idx="12">
                  <c:v>241.14579216153547</c:v>
                </c:pt>
                <c:pt idx="13">
                  <c:v>241.14579216153547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W.25'!$F$5:$F$18</c:f>
              <c:numCache>
                <c:ptCount val="14"/>
                <c:pt idx="0">
                  <c:v>71.04693195275027</c:v>
                </c:pt>
                <c:pt idx="1">
                  <c:v>71.04693195275027</c:v>
                </c:pt>
                <c:pt idx="2">
                  <c:v>71.04693195275027</c:v>
                </c:pt>
                <c:pt idx="3">
                  <c:v>71.04693195275027</c:v>
                </c:pt>
                <c:pt idx="4">
                  <c:v>71.04693195275027</c:v>
                </c:pt>
                <c:pt idx="5">
                  <c:v>71.04693195275027</c:v>
                </c:pt>
                <c:pt idx="6">
                  <c:v>71.04693195275027</c:v>
                </c:pt>
                <c:pt idx="7">
                  <c:v>71.04693195275027</c:v>
                </c:pt>
                <c:pt idx="8">
                  <c:v>71.04693195275027</c:v>
                </c:pt>
                <c:pt idx="9">
                  <c:v>71.04693195275027</c:v>
                </c:pt>
                <c:pt idx="10">
                  <c:v>71.04693195275027</c:v>
                </c:pt>
                <c:pt idx="11">
                  <c:v>71.04693195275027</c:v>
                </c:pt>
                <c:pt idx="12">
                  <c:v>71.04693195275027</c:v>
                </c:pt>
                <c:pt idx="13">
                  <c:v>71.04693195275027</c:v>
                </c:pt>
              </c:numCache>
            </c:numRef>
          </c:val>
          <c:smooth val="0"/>
        </c:ser>
        <c:axId val="58690643"/>
        <c:axId val="58453740"/>
      </c:line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453740"/>
        <c:crossesAt val="0"/>
        <c:auto val="1"/>
        <c:lblOffset val="100"/>
        <c:tickLblSkip val="1"/>
        <c:noMultiLvlLbl val="0"/>
      </c:catAx>
      <c:valAx>
        <c:axId val="5845374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690643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425"/>
          <c:y val="0.846"/>
          <c:w val="0.9465"/>
          <c:h val="0.1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วังเหนือ จ.ลำปาง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21475"/>
          <c:w val="0.859"/>
          <c:h val="0.697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W.25'!$B$5:$B$19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W.25'!$C$5:$C$18</c:f>
              <c:numCache>
                <c:ptCount val="14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212.4</c:v>
                </c:pt>
                <c:pt idx="10">
                  <c:v>69.5</c:v>
                </c:pt>
                <c:pt idx="11">
                  <c:v>64.9</c:v>
                </c:pt>
                <c:pt idx="12">
                  <c:v>128.3602464000001</c:v>
                </c:pt>
                <c:pt idx="13">
                  <c:v>272.4196320000001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(2552 - 2565 )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W.25'!$E$5:$E$18</c:f>
              <c:numCache>
                <c:ptCount val="14"/>
                <c:pt idx="0">
                  <c:v>156.09636205714287</c:v>
                </c:pt>
                <c:pt idx="1">
                  <c:v>156.09636205714287</c:v>
                </c:pt>
                <c:pt idx="2">
                  <c:v>156.09636205714287</c:v>
                </c:pt>
                <c:pt idx="3">
                  <c:v>156.09636205714287</c:v>
                </c:pt>
                <c:pt idx="4">
                  <c:v>156.09636205714287</c:v>
                </c:pt>
                <c:pt idx="5">
                  <c:v>156.09636205714287</c:v>
                </c:pt>
                <c:pt idx="6">
                  <c:v>156.09636205714287</c:v>
                </c:pt>
                <c:pt idx="7">
                  <c:v>156.09636205714287</c:v>
                </c:pt>
                <c:pt idx="8">
                  <c:v>156.09636205714287</c:v>
                </c:pt>
                <c:pt idx="9">
                  <c:v>156.09636205714287</c:v>
                </c:pt>
                <c:pt idx="10">
                  <c:v>156.09636205714287</c:v>
                </c:pt>
                <c:pt idx="11">
                  <c:v>156.09636205714287</c:v>
                </c:pt>
                <c:pt idx="12">
                  <c:v>156.09636205714287</c:v>
                </c:pt>
                <c:pt idx="13">
                  <c:v>156.09636205714287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W.25'!$B$5:$B$19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W.25'!$D$5:$D$19</c:f>
              <c:numCache>
                <c:ptCount val="15"/>
                <c:pt idx="14">
                  <c:v>93.77510399999998</c:v>
                </c:pt>
              </c:numCache>
            </c:numRef>
          </c:val>
          <c:smooth val="0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132470"/>
        <c:crossesAt val="0"/>
        <c:auto val="1"/>
        <c:lblOffset val="100"/>
        <c:tickLblSkip val="1"/>
        <c:noMultiLvlLbl val="0"/>
      </c:catAx>
      <c:valAx>
        <c:axId val="3713247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321613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9"/>
          <c:w val="0.99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0.5575</cdr:y>
    </cdr:from>
    <cdr:to>
      <cdr:x>0.72875</cdr:x>
      <cdr:y>0.5925</cdr:y>
    </cdr:to>
    <cdr:sp>
      <cdr:nvSpPr>
        <cdr:cNvPr id="1" name="TextBox 1"/>
        <cdr:cNvSpPr txBox="1">
          <a:spLocks noChangeArrowheads="1"/>
        </cdr:cNvSpPr>
      </cdr:nvSpPr>
      <cdr:spPr>
        <a:xfrm>
          <a:off x="5562600" y="3429000"/>
          <a:ext cx="127635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0.691</cdr:x>
      <cdr:y>0.4635</cdr:y>
    </cdr:from>
    <cdr:to>
      <cdr:x>0.835</cdr:x>
      <cdr:y>0.4995</cdr:y>
    </cdr:to>
    <cdr:sp>
      <cdr:nvSpPr>
        <cdr:cNvPr id="2" name="TextBox 1"/>
        <cdr:cNvSpPr txBox="1">
          <a:spLocks noChangeArrowheads="1"/>
        </cdr:cNvSpPr>
      </cdr:nvSpPr>
      <cdr:spPr>
        <a:xfrm>
          <a:off x="6486525" y="2847975"/>
          <a:ext cx="13525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0.49075</cdr:x>
      <cdr:y>0.645</cdr:y>
    </cdr:from>
    <cdr:to>
      <cdr:x>0.6325</cdr:x>
      <cdr:y>0.682</cdr:y>
    </cdr:to>
    <cdr:sp>
      <cdr:nvSpPr>
        <cdr:cNvPr id="3" name="TextBox 1"/>
        <cdr:cNvSpPr txBox="1">
          <a:spLocks noChangeArrowheads="1"/>
        </cdr:cNvSpPr>
      </cdr:nvSpPr>
      <cdr:spPr>
        <a:xfrm>
          <a:off x="4600575" y="3971925"/>
          <a:ext cx="13335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0.41475</cdr:y>
    </cdr:from>
    <cdr:to>
      <cdr:x>0.24425</cdr:x>
      <cdr:y>0.65075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14500" y="2552700"/>
          <a:ext cx="581025" cy="1457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N15" sqref="N1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2552</v>
      </c>
      <c r="C5" s="59">
        <v>122.83833600000001</v>
      </c>
      <c r="D5" s="60"/>
      <c r="E5" s="61">
        <f aca="true" t="shared" si="0" ref="E5:E18">$C$74</f>
        <v>156.09636205714287</v>
      </c>
      <c r="F5" s="62">
        <f aca="true" t="shared" si="1" ref="F5:F18">+$C$77</f>
        <v>71.04693195275027</v>
      </c>
      <c r="G5" s="63">
        <f aca="true" t="shared" si="2" ref="G5:G18">$C$75</f>
        <v>85.0494301043926</v>
      </c>
      <c r="H5" s="64">
        <f aca="true" t="shared" si="3" ref="H5:H18">+$C$78</f>
        <v>241.14579216153547</v>
      </c>
      <c r="I5" s="2">
        <v>1</v>
      </c>
    </row>
    <row r="6" spans="2:9" ht="11.25">
      <c r="B6" s="22">
        <v>2553</v>
      </c>
      <c r="C6" s="65">
        <v>140.49504000000002</v>
      </c>
      <c r="D6" s="60"/>
      <c r="E6" s="66">
        <f t="shared" si="0"/>
        <v>156.09636205714287</v>
      </c>
      <c r="F6" s="67">
        <f t="shared" si="1"/>
        <v>71.04693195275027</v>
      </c>
      <c r="G6" s="68">
        <f t="shared" si="2"/>
        <v>85.0494301043926</v>
      </c>
      <c r="H6" s="69">
        <f t="shared" si="3"/>
        <v>241.14579216153547</v>
      </c>
      <c r="I6" s="2">
        <f>I5+1</f>
        <v>2</v>
      </c>
    </row>
    <row r="7" spans="2:9" ht="11.25">
      <c r="B7" s="22">
        <v>2554</v>
      </c>
      <c r="C7" s="65">
        <v>283.01927040000004</v>
      </c>
      <c r="D7" s="60"/>
      <c r="E7" s="66">
        <f t="shared" si="0"/>
        <v>156.09636205714287</v>
      </c>
      <c r="F7" s="67">
        <f t="shared" si="1"/>
        <v>71.04693195275027</v>
      </c>
      <c r="G7" s="68">
        <f t="shared" si="2"/>
        <v>85.0494301043926</v>
      </c>
      <c r="H7" s="69">
        <f t="shared" si="3"/>
        <v>241.14579216153547</v>
      </c>
      <c r="I7" s="2">
        <f aca="true" t="shared" si="4" ref="I7:I17">I6+1</f>
        <v>3</v>
      </c>
    </row>
    <row r="8" spans="2:9" ht="11.25">
      <c r="B8" s="22">
        <v>2555</v>
      </c>
      <c r="C8" s="65">
        <v>119.52230399999999</v>
      </c>
      <c r="D8" s="60"/>
      <c r="E8" s="66">
        <f t="shared" si="0"/>
        <v>156.09636205714287</v>
      </c>
      <c r="F8" s="67">
        <f t="shared" si="1"/>
        <v>71.04693195275027</v>
      </c>
      <c r="G8" s="68">
        <f t="shared" si="2"/>
        <v>85.0494301043926</v>
      </c>
      <c r="H8" s="69">
        <f t="shared" si="3"/>
        <v>241.14579216153547</v>
      </c>
      <c r="I8" s="2">
        <f t="shared" si="4"/>
        <v>4</v>
      </c>
    </row>
    <row r="9" spans="2:9" ht="11.25">
      <c r="B9" s="22">
        <v>2556</v>
      </c>
      <c r="C9" s="65">
        <v>148.72032000000002</v>
      </c>
      <c r="D9" s="60"/>
      <c r="E9" s="66">
        <f t="shared" si="0"/>
        <v>156.09636205714287</v>
      </c>
      <c r="F9" s="67">
        <f t="shared" si="1"/>
        <v>71.04693195275027</v>
      </c>
      <c r="G9" s="68">
        <f t="shared" si="2"/>
        <v>85.0494301043926</v>
      </c>
      <c r="H9" s="69">
        <f t="shared" si="3"/>
        <v>241.14579216153547</v>
      </c>
      <c r="I9" s="2">
        <f t="shared" si="4"/>
        <v>5</v>
      </c>
    </row>
    <row r="10" spans="2:9" ht="11.25">
      <c r="B10" s="22">
        <v>2557</v>
      </c>
      <c r="C10" s="65">
        <v>106.53724800000003</v>
      </c>
      <c r="D10" s="60"/>
      <c r="E10" s="66">
        <f t="shared" si="0"/>
        <v>156.09636205714287</v>
      </c>
      <c r="F10" s="67">
        <f t="shared" si="1"/>
        <v>71.04693195275027</v>
      </c>
      <c r="G10" s="68">
        <f t="shared" si="2"/>
        <v>85.0494301043926</v>
      </c>
      <c r="H10" s="69">
        <f t="shared" si="3"/>
        <v>241.14579216153547</v>
      </c>
      <c r="I10" s="2">
        <f t="shared" si="4"/>
        <v>6</v>
      </c>
    </row>
    <row r="11" spans="2:9" ht="11.25">
      <c r="B11" s="22">
        <v>2558</v>
      </c>
      <c r="C11" s="65">
        <v>15.96844800000001</v>
      </c>
      <c r="D11" s="60"/>
      <c r="E11" s="66">
        <f t="shared" si="0"/>
        <v>156.09636205714287</v>
      </c>
      <c r="F11" s="67">
        <f t="shared" si="1"/>
        <v>71.04693195275027</v>
      </c>
      <c r="G11" s="68">
        <f t="shared" si="2"/>
        <v>85.0494301043926</v>
      </c>
      <c r="H11" s="69">
        <f t="shared" si="3"/>
        <v>241.14579216153547</v>
      </c>
      <c r="I11" s="2">
        <f t="shared" si="4"/>
        <v>7</v>
      </c>
    </row>
    <row r="12" spans="2:14" ht="11.25">
      <c r="B12" s="22">
        <v>2559</v>
      </c>
      <c r="C12" s="65">
        <v>218.36822399999997</v>
      </c>
      <c r="D12" s="60"/>
      <c r="E12" s="66">
        <f t="shared" si="0"/>
        <v>156.09636205714287</v>
      </c>
      <c r="F12" s="67">
        <f t="shared" si="1"/>
        <v>71.04693195275027</v>
      </c>
      <c r="G12" s="68">
        <f t="shared" si="2"/>
        <v>85.0494301043926</v>
      </c>
      <c r="H12" s="69">
        <f t="shared" si="3"/>
        <v>241.14579216153547</v>
      </c>
      <c r="I12" s="2">
        <f t="shared" si="4"/>
        <v>8</v>
      </c>
      <c r="K12" s="77"/>
      <c r="L12" s="77"/>
      <c r="M12" s="77"/>
      <c r="N12" s="77"/>
    </row>
    <row r="13" spans="2:9" ht="11.25">
      <c r="B13" s="22">
        <v>2560</v>
      </c>
      <c r="C13" s="65">
        <v>282.3</v>
      </c>
      <c r="D13" s="60"/>
      <c r="E13" s="66">
        <f t="shared" si="0"/>
        <v>156.09636205714287</v>
      </c>
      <c r="F13" s="67">
        <f t="shared" si="1"/>
        <v>71.04693195275027</v>
      </c>
      <c r="G13" s="68">
        <f t="shared" si="2"/>
        <v>85.0494301043926</v>
      </c>
      <c r="H13" s="69">
        <f t="shared" si="3"/>
        <v>241.14579216153547</v>
      </c>
      <c r="I13" s="2">
        <f t="shared" si="4"/>
        <v>9</v>
      </c>
    </row>
    <row r="14" spans="2:9" ht="11.25">
      <c r="B14" s="22">
        <v>2561</v>
      </c>
      <c r="C14" s="65">
        <v>212.4</v>
      </c>
      <c r="D14" s="60"/>
      <c r="E14" s="66">
        <f t="shared" si="0"/>
        <v>156.09636205714287</v>
      </c>
      <c r="F14" s="67">
        <f t="shared" si="1"/>
        <v>71.04693195275027</v>
      </c>
      <c r="G14" s="68">
        <f t="shared" si="2"/>
        <v>85.0494301043926</v>
      </c>
      <c r="H14" s="69">
        <f t="shared" si="3"/>
        <v>241.14579216153547</v>
      </c>
      <c r="I14" s="2">
        <f t="shared" si="4"/>
        <v>10</v>
      </c>
    </row>
    <row r="15" spans="2:9" ht="11.25">
      <c r="B15" s="22">
        <v>2562</v>
      </c>
      <c r="C15" s="65">
        <v>69.5</v>
      </c>
      <c r="D15" s="60"/>
      <c r="E15" s="66">
        <f t="shared" si="0"/>
        <v>156.09636205714287</v>
      </c>
      <c r="F15" s="67">
        <f t="shared" si="1"/>
        <v>71.04693195275027</v>
      </c>
      <c r="G15" s="68">
        <f t="shared" si="2"/>
        <v>85.0494301043926</v>
      </c>
      <c r="H15" s="69">
        <f t="shared" si="3"/>
        <v>241.14579216153547</v>
      </c>
      <c r="I15" s="2">
        <f t="shared" si="4"/>
        <v>11</v>
      </c>
    </row>
    <row r="16" spans="2:9" ht="11.25">
      <c r="B16" s="22">
        <v>2563</v>
      </c>
      <c r="C16" s="65">
        <v>64.9</v>
      </c>
      <c r="D16" s="78"/>
      <c r="E16" s="66">
        <f t="shared" si="0"/>
        <v>156.09636205714287</v>
      </c>
      <c r="F16" s="67">
        <f t="shared" si="1"/>
        <v>71.04693195275027</v>
      </c>
      <c r="G16" s="68">
        <f t="shared" si="2"/>
        <v>85.0494301043926</v>
      </c>
      <c r="H16" s="69">
        <f t="shared" si="3"/>
        <v>241.14579216153547</v>
      </c>
      <c r="I16" s="2">
        <f t="shared" si="4"/>
        <v>12</v>
      </c>
    </row>
    <row r="17" spans="2:9" ht="11.25">
      <c r="B17" s="22">
        <v>2564</v>
      </c>
      <c r="C17" s="65">
        <v>128.3602464000001</v>
      </c>
      <c r="D17" s="78"/>
      <c r="E17" s="66">
        <f t="shared" si="0"/>
        <v>156.09636205714287</v>
      </c>
      <c r="F17" s="67">
        <f t="shared" si="1"/>
        <v>71.04693195275027</v>
      </c>
      <c r="G17" s="68">
        <f t="shared" si="2"/>
        <v>85.0494301043926</v>
      </c>
      <c r="H17" s="69">
        <f t="shared" si="3"/>
        <v>241.14579216153547</v>
      </c>
      <c r="I17" s="2">
        <f t="shared" si="4"/>
        <v>13</v>
      </c>
    </row>
    <row r="18" spans="2:14" ht="11.25">
      <c r="B18" s="22">
        <v>2565</v>
      </c>
      <c r="C18" s="65">
        <v>272.4196320000001</v>
      </c>
      <c r="D18" s="60"/>
      <c r="E18" s="66">
        <f t="shared" si="0"/>
        <v>156.09636205714287</v>
      </c>
      <c r="F18" s="67">
        <f t="shared" si="1"/>
        <v>71.04693195275027</v>
      </c>
      <c r="G18" s="68">
        <f t="shared" si="2"/>
        <v>85.0494301043926</v>
      </c>
      <c r="H18" s="69">
        <f t="shared" si="3"/>
        <v>241.14579216153547</v>
      </c>
      <c r="K18" s="85" t="str">
        <f>'[1]std. - W.1C'!$K$29:$N$29</f>
        <v>ปี 2565 ปริมาณน้ำสะสม 1 เม.ย.66 - 31 ม.ค.67</v>
      </c>
      <c r="L18" s="85"/>
      <c r="M18" s="85"/>
      <c r="N18" s="85"/>
    </row>
    <row r="19" spans="2:8" ht="11.25">
      <c r="B19" s="79">
        <v>2566</v>
      </c>
      <c r="C19" s="80">
        <v>93.77510399999998</v>
      </c>
      <c r="D19" s="81">
        <f>C19</f>
        <v>93.77510399999998</v>
      </c>
      <c r="E19" s="66"/>
      <c r="F19" s="67"/>
      <c r="G19" s="68"/>
      <c r="H19" s="69"/>
    </row>
    <row r="20" spans="2:8" ht="11.25">
      <c r="B20" s="22"/>
      <c r="C20" s="65"/>
      <c r="D20" s="60"/>
      <c r="E20" s="66"/>
      <c r="F20" s="67"/>
      <c r="G20" s="68"/>
      <c r="H20" s="69"/>
    </row>
    <row r="21" spans="2:8" ht="11.25">
      <c r="B21" s="22"/>
      <c r="C21" s="65"/>
      <c r="D21" s="60"/>
      <c r="E21" s="66"/>
      <c r="F21" s="67"/>
      <c r="G21" s="68"/>
      <c r="H21" s="69"/>
    </row>
    <row r="22" spans="2:8" ht="11.25">
      <c r="B22" s="22"/>
      <c r="C22" s="70"/>
      <c r="D22" s="60"/>
      <c r="E22" s="66"/>
      <c r="F22" s="67"/>
      <c r="G22" s="68"/>
      <c r="H22" s="69"/>
    </row>
    <row r="23" spans="2:8" ht="11.25">
      <c r="B23" s="22"/>
      <c r="C23" s="70"/>
      <c r="D23" s="60"/>
      <c r="E23" s="66"/>
      <c r="F23" s="67"/>
      <c r="G23" s="68"/>
      <c r="H23" s="69"/>
    </row>
    <row r="24" spans="2:8" ht="11.25">
      <c r="B24" s="22"/>
      <c r="C24" s="70"/>
      <c r="D24" s="60"/>
      <c r="E24" s="66"/>
      <c r="F24" s="67"/>
      <c r="G24" s="68"/>
      <c r="H24" s="69"/>
    </row>
    <row r="25" spans="2:8" ht="11.25">
      <c r="B25" s="22"/>
      <c r="C25" s="70"/>
      <c r="D25" s="60"/>
      <c r="E25" s="66"/>
      <c r="F25" s="67"/>
      <c r="G25" s="68"/>
      <c r="H25" s="69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AVERAGE(C5:C18)</f>
        <v>156.09636205714287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STDEV(C5:C18)</f>
        <v>85.0494301043926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0.5448520963817093</v>
      </c>
      <c r="D76" s="38"/>
      <c r="E76" s="49">
        <f>C76*100</f>
        <v>54.48520963817093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10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71.04693195275027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2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241.14579216153547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1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1.25">
      <c r="A80" s="32"/>
      <c r="C80" s="32"/>
    </row>
    <row r="81" spans="1:3" ht="11.25">
      <c r="A81" s="32"/>
      <c r="C81" s="2">
        <f>MAX(I5:I70)</f>
        <v>13</v>
      </c>
    </row>
    <row r="82" ht="11.25">
      <c r="C82" s="2">
        <f>COUNTIF(C5:C17,"&gt;234")</f>
        <v>2</v>
      </c>
    </row>
    <row r="83" ht="11.25">
      <c r="C83" s="2">
        <f>COUNTIF(C5:C17,"&lt;64")</f>
        <v>1</v>
      </c>
    </row>
  </sheetData>
  <sheetProtection/>
  <mergeCells count="2">
    <mergeCell ref="B2:B4"/>
    <mergeCell ref="K18:N1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2024-02-23T07:20:32Z</dcterms:modified>
  <cp:category/>
  <cp:version/>
  <cp:contentType/>
  <cp:contentStatus/>
</cp:coreProperties>
</file>