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22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<sst xmlns="http://schemas.openxmlformats.org/spreadsheetml/2006/main" count="38" uniqueCount="23">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</sst>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น้ำแม่จาง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อ.เกาะคา จ.ลำปาง</a:t>
            </a:r>
          </a:p>
        </c:rich>
      </c:tx>
      <c:layout>
        <c:manualLayout>
          <c:xMode val="factor"/>
          <c:yMode val="factor"/>
          <c:x val="0.035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725"/>
          <c:w val="0.863"/>
          <c:h val="0.631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W.22'!$B$5:$B$26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'std. - W.22'!$C$5:$C$26</c:f>
              <c:numCache>
                <c:ptCount val="22"/>
                <c:pt idx="0">
                  <c:v>246.9</c:v>
                </c:pt>
                <c:pt idx="1">
                  <c:v>308.633</c:v>
                </c:pt>
                <c:pt idx="2">
                  <c:v>106.414</c:v>
                </c:pt>
                <c:pt idx="3">
                  <c:v>68.00800000000001</c:v>
                </c:pt>
                <c:pt idx="4">
                  <c:v>257.35535999999996</c:v>
                </c:pt>
                <c:pt idx="5">
                  <c:v>562.845888</c:v>
                </c:pt>
                <c:pt idx="6">
                  <c:v>128.72088000000002</c:v>
                </c:pt>
                <c:pt idx="7">
                  <c:v>94.87</c:v>
                </c:pt>
                <c:pt idx="8">
                  <c:v>78.72</c:v>
                </c:pt>
                <c:pt idx="9">
                  <c:v>173.70374400000009</c:v>
                </c:pt>
                <c:pt idx="10">
                  <c:v>761.1001920000002</c:v>
                </c:pt>
                <c:pt idx="11">
                  <c:v>327.780864</c:v>
                </c:pt>
                <c:pt idx="12">
                  <c:v>116.52249600000003</c:v>
                </c:pt>
                <c:pt idx="13">
                  <c:v>104.65459200000001</c:v>
                </c:pt>
                <c:pt idx="14">
                  <c:v>75.415968</c:v>
                </c:pt>
                <c:pt idx="15">
                  <c:v>167.535648</c:v>
                </c:pt>
                <c:pt idx="16">
                  <c:v>363.1</c:v>
                </c:pt>
                <c:pt idx="17">
                  <c:v>151.2</c:v>
                </c:pt>
                <c:pt idx="18">
                  <c:v>69</c:v>
                </c:pt>
                <c:pt idx="19">
                  <c:v>113.7</c:v>
                </c:pt>
                <c:pt idx="20">
                  <c:v>238.33906560000017</c:v>
                </c:pt>
                <c:pt idx="21">
                  <c:v>477.65376000000015</c:v>
                </c:pt>
              </c:numCache>
            </c:numRef>
          </c:val>
        </c:ser>
        <c:axId val="48505940"/>
        <c:axId val="33900277"/>
      </c:barChart>
      <c:lineChart>
        <c:grouping val="standard"/>
        <c:varyColors val="0"/>
        <c:ser>
          <c:idx val="1"/>
          <c:order val="1"/>
          <c:tx>
            <c:v>ค่าเฉลี่ย (2544 - 2564 )อยู่ระหว่างค่า+-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W.22'!$E$5:$E$25</c:f>
              <c:numCache>
                <c:ptCount val="21"/>
                <c:pt idx="0">
                  <c:v>214.97712845714284</c:v>
                </c:pt>
                <c:pt idx="1">
                  <c:v>214.97712845714284</c:v>
                </c:pt>
                <c:pt idx="2">
                  <c:v>214.97712845714284</c:v>
                </c:pt>
                <c:pt idx="3">
                  <c:v>214.97712845714284</c:v>
                </c:pt>
                <c:pt idx="4">
                  <c:v>214.97712845714284</c:v>
                </c:pt>
                <c:pt idx="5">
                  <c:v>214.97712845714284</c:v>
                </c:pt>
                <c:pt idx="6">
                  <c:v>214.97712845714284</c:v>
                </c:pt>
                <c:pt idx="7">
                  <c:v>214.97712845714284</c:v>
                </c:pt>
                <c:pt idx="8">
                  <c:v>214.97712845714284</c:v>
                </c:pt>
                <c:pt idx="9">
                  <c:v>214.97712845714284</c:v>
                </c:pt>
                <c:pt idx="10">
                  <c:v>214.97712845714284</c:v>
                </c:pt>
                <c:pt idx="11">
                  <c:v>214.97712845714284</c:v>
                </c:pt>
                <c:pt idx="12">
                  <c:v>214.97712845714284</c:v>
                </c:pt>
                <c:pt idx="13">
                  <c:v>214.97712845714284</c:v>
                </c:pt>
                <c:pt idx="14">
                  <c:v>214.97712845714284</c:v>
                </c:pt>
                <c:pt idx="15">
                  <c:v>214.97712845714284</c:v>
                </c:pt>
                <c:pt idx="16">
                  <c:v>214.97712845714284</c:v>
                </c:pt>
                <c:pt idx="17">
                  <c:v>214.97712845714284</c:v>
                </c:pt>
                <c:pt idx="18">
                  <c:v>214.97712845714284</c:v>
                </c:pt>
                <c:pt idx="19">
                  <c:v>214.97712845714284</c:v>
                </c:pt>
                <c:pt idx="20">
                  <c:v>214.97712845714284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W.22'!$H$5:$H$25</c:f>
              <c:numCache>
                <c:ptCount val="21"/>
                <c:pt idx="0">
                  <c:v>391.15996752235816</c:v>
                </c:pt>
                <c:pt idx="1">
                  <c:v>391.15996752235816</c:v>
                </c:pt>
                <c:pt idx="2">
                  <c:v>391.15996752235816</c:v>
                </c:pt>
                <c:pt idx="3">
                  <c:v>391.15996752235816</c:v>
                </c:pt>
                <c:pt idx="4">
                  <c:v>391.15996752235816</c:v>
                </c:pt>
                <c:pt idx="5">
                  <c:v>391.15996752235816</c:v>
                </c:pt>
                <c:pt idx="6">
                  <c:v>391.15996752235816</c:v>
                </c:pt>
                <c:pt idx="7">
                  <c:v>391.15996752235816</c:v>
                </c:pt>
                <c:pt idx="8">
                  <c:v>391.15996752235816</c:v>
                </c:pt>
                <c:pt idx="9">
                  <c:v>391.15996752235816</c:v>
                </c:pt>
                <c:pt idx="10">
                  <c:v>391.15996752235816</c:v>
                </c:pt>
                <c:pt idx="11">
                  <c:v>391.15996752235816</c:v>
                </c:pt>
                <c:pt idx="12">
                  <c:v>391.15996752235816</c:v>
                </c:pt>
                <c:pt idx="13">
                  <c:v>391.15996752235816</c:v>
                </c:pt>
                <c:pt idx="14">
                  <c:v>391.15996752235816</c:v>
                </c:pt>
                <c:pt idx="15">
                  <c:v>391.15996752235816</c:v>
                </c:pt>
                <c:pt idx="16">
                  <c:v>391.15996752235816</c:v>
                </c:pt>
                <c:pt idx="17">
                  <c:v>391.15996752235816</c:v>
                </c:pt>
                <c:pt idx="18">
                  <c:v>391.15996752235816</c:v>
                </c:pt>
                <c:pt idx="19">
                  <c:v>391.15996752235816</c:v>
                </c:pt>
                <c:pt idx="20">
                  <c:v>391.15996752235816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W.22'!$F$5:$F$25</c:f>
              <c:numCache>
                <c:ptCount val="21"/>
                <c:pt idx="0">
                  <c:v>38.79428939192752</c:v>
                </c:pt>
                <c:pt idx="1">
                  <c:v>38.79428939192752</c:v>
                </c:pt>
                <c:pt idx="2">
                  <c:v>38.79428939192752</c:v>
                </c:pt>
                <c:pt idx="3">
                  <c:v>38.79428939192752</c:v>
                </c:pt>
                <c:pt idx="4">
                  <c:v>38.79428939192752</c:v>
                </c:pt>
                <c:pt idx="5">
                  <c:v>38.79428939192752</c:v>
                </c:pt>
                <c:pt idx="6">
                  <c:v>38.79428939192752</c:v>
                </c:pt>
                <c:pt idx="7">
                  <c:v>38.79428939192752</c:v>
                </c:pt>
                <c:pt idx="8">
                  <c:v>38.79428939192752</c:v>
                </c:pt>
                <c:pt idx="9">
                  <c:v>38.79428939192752</c:v>
                </c:pt>
                <c:pt idx="10">
                  <c:v>38.79428939192752</c:v>
                </c:pt>
                <c:pt idx="11">
                  <c:v>38.79428939192752</c:v>
                </c:pt>
                <c:pt idx="12">
                  <c:v>38.79428939192752</c:v>
                </c:pt>
                <c:pt idx="13">
                  <c:v>38.79428939192752</c:v>
                </c:pt>
                <c:pt idx="14">
                  <c:v>38.79428939192752</c:v>
                </c:pt>
                <c:pt idx="15">
                  <c:v>38.79428939192752</c:v>
                </c:pt>
                <c:pt idx="16">
                  <c:v>38.79428939192752</c:v>
                </c:pt>
                <c:pt idx="17">
                  <c:v>38.79428939192752</c:v>
                </c:pt>
                <c:pt idx="18">
                  <c:v>38.79428939192752</c:v>
                </c:pt>
                <c:pt idx="19">
                  <c:v>38.79428939192752</c:v>
                </c:pt>
                <c:pt idx="20">
                  <c:v>38.79428939192752</c:v>
                </c:pt>
              </c:numCache>
            </c:numRef>
          </c:val>
          <c:smooth val="0"/>
        </c:ser>
        <c:axId val="48505940"/>
        <c:axId val="33900277"/>
      </c:lineChart>
      <c:catAx>
        <c:axId val="48505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900277"/>
        <c:crossesAt val="0"/>
        <c:auto val="1"/>
        <c:lblOffset val="100"/>
        <c:tickLblSkip val="1"/>
        <c:noMultiLvlLbl val="0"/>
      </c:catAx>
      <c:valAx>
        <c:axId val="33900277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505940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"/>
          <c:y val="0.8755"/>
          <c:w val="0.97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น้ำแม่จาง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เกาะคา จ.ลำปาง</a:t>
            </a:r>
          </a:p>
        </c:rich>
      </c:tx>
      <c:layout>
        <c:manualLayout>
          <c:xMode val="factor"/>
          <c:yMode val="factor"/>
          <c:x val="0.04175"/>
          <c:y val="-0.006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21625"/>
          <c:w val="0.85975"/>
          <c:h val="0.697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W.22'!$B$5:$B$26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'std. - W.22'!$C$5:$C$25</c:f>
              <c:numCache>
                <c:ptCount val="21"/>
                <c:pt idx="0">
                  <c:v>246.9</c:v>
                </c:pt>
                <c:pt idx="1">
                  <c:v>308.633</c:v>
                </c:pt>
                <c:pt idx="2">
                  <c:v>106.414</c:v>
                </c:pt>
                <c:pt idx="3">
                  <c:v>68.00800000000001</c:v>
                </c:pt>
                <c:pt idx="4">
                  <c:v>257.35535999999996</c:v>
                </c:pt>
                <c:pt idx="5">
                  <c:v>562.845888</c:v>
                </c:pt>
                <c:pt idx="6">
                  <c:v>128.72088000000002</c:v>
                </c:pt>
                <c:pt idx="7">
                  <c:v>94.87</c:v>
                </c:pt>
                <c:pt idx="8">
                  <c:v>78.72</c:v>
                </c:pt>
                <c:pt idx="9">
                  <c:v>173.70374400000009</c:v>
                </c:pt>
                <c:pt idx="10">
                  <c:v>761.1001920000002</c:v>
                </c:pt>
                <c:pt idx="11">
                  <c:v>327.780864</c:v>
                </c:pt>
                <c:pt idx="12">
                  <c:v>116.52249600000003</c:v>
                </c:pt>
                <c:pt idx="13">
                  <c:v>104.65459200000001</c:v>
                </c:pt>
                <c:pt idx="14">
                  <c:v>75.415968</c:v>
                </c:pt>
                <c:pt idx="15">
                  <c:v>167.535648</c:v>
                </c:pt>
                <c:pt idx="16">
                  <c:v>363.1</c:v>
                </c:pt>
                <c:pt idx="17">
                  <c:v>151.2</c:v>
                </c:pt>
                <c:pt idx="18">
                  <c:v>69</c:v>
                </c:pt>
                <c:pt idx="19">
                  <c:v>113.7</c:v>
                </c:pt>
                <c:pt idx="20">
                  <c:v>238.33906560000017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(2544 - 2564 )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W.22'!$B$5:$B$26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'std. - W.22'!$E$5:$E$25</c:f>
              <c:numCache>
                <c:ptCount val="21"/>
                <c:pt idx="0">
                  <c:v>214.97712845714284</c:v>
                </c:pt>
                <c:pt idx="1">
                  <c:v>214.97712845714284</c:v>
                </c:pt>
                <c:pt idx="2">
                  <c:v>214.97712845714284</c:v>
                </c:pt>
                <c:pt idx="3">
                  <c:v>214.97712845714284</c:v>
                </c:pt>
                <c:pt idx="4">
                  <c:v>214.97712845714284</c:v>
                </c:pt>
                <c:pt idx="5">
                  <c:v>214.97712845714284</c:v>
                </c:pt>
                <c:pt idx="6">
                  <c:v>214.97712845714284</c:v>
                </c:pt>
                <c:pt idx="7">
                  <c:v>214.97712845714284</c:v>
                </c:pt>
                <c:pt idx="8">
                  <c:v>214.97712845714284</c:v>
                </c:pt>
                <c:pt idx="9">
                  <c:v>214.97712845714284</c:v>
                </c:pt>
                <c:pt idx="10">
                  <c:v>214.97712845714284</c:v>
                </c:pt>
                <c:pt idx="11">
                  <c:v>214.97712845714284</c:v>
                </c:pt>
                <c:pt idx="12">
                  <c:v>214.97712845714284</c:v>
                </c:pt>
                <c:pt idx="13">
                  <c:v>214.97712845714284</c:v>
                </c:pt>
                <c:pt idx="14">
                  <c:v>214.97712845714284</c:v>
                </c:pt>
                <c:pt idx="15">
                  <c:v>214.97712845714284</c:v>
                </c:pt>
                <c:pt idx="16">
                  <c:v>214.97712845714284</c:v>
                </c:pt>
                <c:pt idx="17">
                  <c:v>214.97712845714284</c:v>
                </c:pt>
                <c:pt idx="18">
                  <c:v>214.97712845714284</c:v>
                </c:pt>
                <c:pt idx="19">
                  <c:v>214.97712845714284</c:v>
                </c:pt>
                <c:pt idx="20">
                  <c:v>214.97712845714284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W.22'!$B$5:$B$26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'std. - W.22'!$D$5:$D$26</c:f>
              <c:numCache>
                <c:ptCount val="22"/>
                <c:pt idx="21">
                  <c:v>477.65376000000015</c:v>
                </c:pt>
              </c:numCache>
            </c:numRef>
          </c:val>
          <c:smooth val="0"/>
        </c:ser>
        <c:marker val="1"/>
        <c:axId val="36667038"/>
        <c:axId val="61567887"/>
      </c:lineChart>
      <c:catAx>
        <c:axId val="3666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567887"/>
        <c:crossesAt val="0"/>
        <c:auto val="1"/>
        <c:lblOffset val="100"/>
        <c:tickLblSkip val="1"/>
        <c:noMultiLvlLbl val="0"/>
      </c:catAx>
      <c:valAx>
        <c:axId val="61567887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667038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75"/>
          <c:y val="0.92"/>
          <c:w val="0.99125"/>
          <c:h val="0.0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0.3465</cdr:x>
      <cdr:y>0.6285</cdr:y>
    </cdr:from>
    <cdr:to>
      <cdr:x>0.48125</cdr:x>
      <cdr:y>0.664</cdr:y>
    </cdr:to>
    <cdr:sp>
      <cdr:nvSpPr>
        <cdr:cNvPr id="1" name="TextBox 1"/>
        <cdr:cNvSpPr txBox="1">
          <a:spLocks noChangeArrowheads="1"/>
        </cdr:cNvSpPr>
      </cdr:nvSpPr>
      <cdr:spPr>
        <a:xfrm>
          <a:off x="3248025" y="3876675"/>
          <a:ext cx="12668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0.59625</cdr:x>
      <cdr:y>0.54125</cdr:y>
    </cdr:from>
    <cdr:to>
      <cdr:x>0.7375</cdr:x>
      <cdr:y>0.57675</cdr:y>
    </cdr:to>
    <cdr:sp>
      <cdr:nvSpPr>
        <cdr:cNvPr id="2" name="TextBox 1"/>
        <cdr:cNvSpPr txBox="1">
          <a:spLocks noChangeArrowheads="1"/>
        </cdr:cNvSpPr>
      </cdr:nvSpPr>
      <cdr:spPr>
        <a:xfrm>
          <a:off x="5600700" y="3333750"/>
          <a:ext cx="132397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39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0.4395</cdr:x>
      <cdr:y>0.72125</cdr:y>
    </cdr:from>
    <cdr:to>
      <cdr:x>0.58</cdr:x>
      <cdr:y>0.755</cdr:y>
    </cdr:to>
    <cdr:sp>
      <cdr:nvSpPr>
        <cdr:cNvPr id="3" name="TextBox 1"/>
        <cdr:cNvSpPr txBox="1">
          <a:spLocks noChangeArrowheads="1"/>
        </cdr:cNvSpPr>
      </cdr:nvSpPr>
      <cdr:spPr>
        <a:xfrm>
          <a:off x="4124325" y="4448175"/>
          <a:ext cx="132397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0.21875</cdr:x>
      <cdr:y>0.52925</cdr:y>
    </cdr:from>
    <cdr:to>
      <cdr:x>0.26</cdr:x>
      <cdr:y>0.69625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47875" y="3257550"/>
          <a:ext cx="390525" cy="1028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4"/>
  <sheetViews>
    <sheetView zoomScalePageLayoutView="0" workbookViewId="0" topLeftCell="A16">
      <selection activeCell="K27" sqref="K2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59">
        <v>246.9</v>
      </c>
      <c r="D5" s="60"/>
      <c r="E5" s="61">
        <f aca="true" t="shared" si="0" ref="E5:E25">$C$75</f>
        <v>214.97712845714284</v>
      </c>
      <c r="F5" s="62">
        <f aca="true" t="shared" si="1" ref="F5:F25">+$C$78</f>
        <v>38.79428939192752</v>
      </c>
      <c r="G5" s="63">
        <f aca="true" t="shared" si="2" ref="G5:G25">$C$76</f>
        <v>176.18283906521532</v>
      </c>
      <c r="H5" s="64">
        <f aca="true" t="shared" si="3" ref="H5:H25">+$C$79</f>
        <v>391.15996752235816</v>
      </c>
      <c r="I5" s="2">
        <v>1</v>
      </c>
    </row>
    <row r="6" spans="2:9" ht="11.25">
      <c r="B6" s="22">
        <v>2545</v>
      </c>
      <c r="C6" s="65">
        <v>308.633</v>
      </c>
      <c r="D6" s="60"/>
      <c r="E6" s="66">
        <f t="shared" si="0"/>
        <v>214.97712845714284</v>
      </c>
      <c r="F6" s="67">
        <f t="shared" si="1"/>
        <v>38.79428939192752</v>
      </c>
      <c r="G6" s="68">
        <f t="shared" si="2"/>
        <v>176.18283906521532</v>
      </c>
      <c r="H6" s="69">
        <f t="shared" si="3"/>
        <v>391.15996752235816</v>
      </c>
      <c r="I6" s="2">
        <f>I5+1</f>
        <v>2</v>
      </c>
    </row>
    <row r="7" spans="2:9" ht="11.25">
      <c r="B7" s="22">
        <v>2546</v>
      </c>
      <c r="C7" s="65">
        <v>106.414</v>
      </c>
      <c r="D7" s="60"/>
      <c r="E7" s="66">
        <f t="shared" si="0"/>
        <v>214.97712845714284</v>
      </c>
      <c r="F7" s="67">
        <f t="shared" si="1"/>
        <v>38.79428939192752</v>
      </c>
      <c r="G7" s="68">
        <f t="shared" si="2"/>
        <v>176.18283906521532</v>
      </c>
      <c r="H7" s="69">
        <f t="shared" si="3"/>
        <v>391.15996752235816</v>
      </c>
      <c r="I7" s="2">
        <f aca="true" t="shared" si="4" ref="I7:I25">I6+1</f>
        <v>3</v>
      </c>
    </row>
    <row r="8" spans="2:9" ht="11.25">
      <c r="B8" s="22">
        <v>2547</v>
      </c>
      <c r="C8" s="65">
        <v>68.00800000000001</v>
      </c>
      <c r="D8" s="60"/>
      <c r="E8" s="66">
        <f t="shared" si="0"/>
        <v>214.97712845714284</v>
      </c>
      <c r="F8" s="67">
        <f t="shared" si="1"/>
        <v>38.79428939192752</v>
      </c>
      <c r="G8" s="68">
        <f t="shared" si="2"/>
        <v>176.18283906521532</v>
      </c>
      <c r="H8" s="69">
        <f t="shared" si="3"/>
        <v>391.15996752235816</v>
      </c>
      <c r="I8" s="2">
        <f t="shared" si="4"/>
        <v>4</v>
      </c>
    </row>
    <row r="9" spans="2:9" ht="11.25">
      <c r="B9" s="22">
        <v>2548</v>
      </c>
      <c r="C9" s="65">
        <v>257.35535999999996</v>
      </c>
      <c r="D9" s="60"/>
      <c r="E9" s="66">
        <f t="shared" si="0"/>
        <v>214.97712845714284</v>
      </c>
      <c r="F9" s="67">
        <f t="shared" si="1"/>
        <v>38.79428939192752</v>
      </c>
      <c r="G9" s="68">
        <f t="shared" si="2"/>
        <v>176.18283906521532</v>
      </c>
      <c r="H9" s="69">
        <f t="shared" si="3"/>
        <v>391.15996752235816</v>
      </c>
      <c r="I9" s="2">
        <f t="shared" si="4"/>
        <v>5</v>
      </c>
    </row>
    <row r="10" spans="2:9" ht="11.25">
      <c r="B10" s="22">
        <v>2549</v>
      </c>
      <c r="C10" s="65">
        <v>562.845888</v>
      </c>
      <c r="D10" s="60"/>
      <c r="E10" s="66">
        <f t="shared" si="0"/>
        <v>214.97712845714284</v>
      </c>
      <c r="F10" s="67">
        <f t="shared" si="1"/>
        <v>38.79428939192752</v>
      </c>
      <c r="G10" s="68">
        <f t="shared" si="2"/>
        <v>176.18283906521532</v>
      </c>
      <c r="H10" s="69">
        <f t="shared" si="3"/>
        <v>391.15996752235816</v>
      </c>
      <c r="I10" s="2">
        <f t="shared" si="4"/>
        <v>6</v>
      </c>
    </row>
    <row r="11" spans="2:9" ht="11.25">
      <c r="B11" s="22">
        <v>2550</v>
      </c>
      <c r="C11" s="65">
        <v>128.72088000000002</v>
      </c>
      <c r="D11" s="60"/>
      <c r="E11" s="66">
        <f t="shared" si="0"/>
        <v>214.97712845714284</v>
      </c>
      <c r="F11" s="67">
        <f t="shared" si="1"/>
        <v>38.79428939192752</v>
      </c>
      <c r="G11" s="68">
        <f t="shared" si="2"/>
        <v>176.18283906521532</v>
      </c>
      <c r="H11" s="69">
        <f t="shared" si="3"/>
        <v>391.15996752235816</v>
      </c>
      <c r="I11" s="2">
        <f t="shared" si="4"/>
        <v>7</v>
      </c>
    </row>
    <row r="12" spans="2:9" ht="11.25">
      <c r="B12" s="22">
        <v>2551</v>
      </c>
      <c r="C12" s="65">
        <v>94.87</v>
      </c>
      <c r="D12" s="60"/>
      <c r="E12" s="66">
        <f t="shared" si="0"/>
        <v>214.97712845714284</v>
      </c>
      <c r="F12" s="67">
        <f t="shared" si="1"/>
        <v>38.79428939192752</v>
      </c>
      <c r="G12" s="68">
        <f t="shared" si="2"/>
        <v>176.18283906521532</v>
      </c>
      <c r="H12" s="69">
        <f t="shared" si="3"/>
        <v>391.15996752235816</v>
      </c>
      <c r="I12" s="2">
        <f t="shared" si="4"/>
        <v>8</v>
      </c>
    </row>
    <row r="13" spans="2:9" ht="11.25">
      <c r="B13" s="22">
        <v>2552</v>
      </c>
      <c r="C13" s="65">
        <v>78.72</v>
      </c>
      <c r="D13" s="60"/>
      <c r="E13" s="66">
        <f t="shared" si="0"/>
        <v>214.97712845714284</v>
      </c>
      <c r="F13" s="67">
        <f t="shared" si="1"/>
        <v>38.79428939192752</v>
      </c>
      <c r="G13" s="68">
        <f t="shared" si="2"/>
        <v>176.18283906521532</v>
      </c>
      <c r="H13" s="69">
        <f t="shared" si="3"/>
        <v>391.15996752235816</v>
      </c>
      <c r="I13" s="2">
        <f t="shared" si="4"/>
        <v>9</v>
      </c>
    </row>
    <row r="14" spans="2:9" ht="11.25">
      <c r="B14" s="22">
        <v>2553</v>
      </c>
      <c r="C14" s="65">
        <v>173.70374400000009</v>
      </c>
      <c r="D14" s="60"/>
      <c r="E14" s="66">
        <f t="shared" si="0"/>
        <v>214.97712845714284</v>
      </c>
      <c r="F14" s="67">
        <f t="shared" si="1"/>
        <v>38.79428939192752</v>
      </c>
      <c r="G14" s="68">
        <f t="shared" si="2"/>
        <v>176.18283906521532</v>
      </c>
      <c r="H14" s="69">
        <f t="shared" si="3"/>
        <v>391.15996752235816</v>
      </c>
      <c r="I14" s="2">
        <f t="shared" si="4"/>
        <v>10</v>
      </c>
    </row>
    <row r="15" spans="2:9" ht="11.25">
      <c r="B15" s="22">
        <v>2554</v>
      </c>
      <c r="C15" s="65">
        <v>761.1001920000002</v>
      </c>
      <c r="D15" s="60"/>
      <c r="E15" s="66">
        <f t="shared" si="0"/>
        <v>214.97712845714284</v>
      </c>
      <c r="F15" s="67">
        <f t="shared" si="1"/>
        <v>38.79428939192752</v>
      </c>
      <c r="G15" s="68">
        <f t="shared" si="2"/>
        <v>176.18283906521532</v>
      </c>
      <c r="H15" s="69">
        <f t="shared" si="3"/>
        <v>391.15996752235816</v>
      </c>
      <c r="I15" s="2">
        <f t="shared" si="4"/>
        <v>11</v>
      </c>
    </row>
    <row r="16" spans="2:12" ht="11.25">
      <c r="B16" s="22">
        <v>2555</v>
      </c>
      <c r="C16" s="65">
        <v>327.780864</v>
      </c>
      <c r="D16" s="60"/>
      <c r="E16" s="66">
        <f t="shared" si="0"/>
        <v>214.97712845714284</v>
      </c>
      <c r="F16" s="67">
        <f t="shared" si="1"/>
        <v>38.79428939192752</v>
      </c>
      <c r="G16" s="68">
        <f t="shared" si="2"/>
        <v>176.18283906521532</v>
      </c>
      <c r="H16" s="69">
        <f t="shared" si="3"/>
        <v>391.15996752235816</v>
      </c>
      <c r="I16" s="2">
        <f t="shared" si="4"/>
        <v>12</v>
      </c>
      <c r="L16" s="2">
        <f>((6.66*1.4986)*(1.4077))</f>
        <v>14.049797605199998</v>
      </c>
    </row>
    <row r="17" spans="2:9" ht="11.25">
      <c r="B17" s="22">
        <v>2556</v>
      </c>
      <c r="C17" s="65">
        <v>116.52249600000003</v>
      </c>
      <c r="D17" s="60"/>
      <c r="E17" s="66">
        <f t="shared" si="0"/>
        <v>214.97712845714284</v>
      </c>
      <c r="F17" s="67">
        <f t="shared" si="1"/>
        <v>38.79428939192752</v>
      </c>
      <c r="G17" s="68">
        <f t="shared" si="2"/>
        <v>176.18283906521532</v>
      </c>
      <c r="H17" s="69">
        <f t="shared" si="3"/>
        <v>391.15996752235816</v>
      </c>
      <c r="I17" s="2">
        <f t="shared" si="4"/>
        <v>13</v>
      </c>
    </row>
    <row r="18" spans="2:9" ht="11.25">
      <c r="B18" s="22">
        <v>2557</v>
      </c>
      <c r="C18" s="65">
        <v>104.65459200000001</v>
      </c>
      <c r="D18" s="60"/>
      <c r="E18" s="66">
        <f t="shared" si="0"/>
        <v>214.97712845714284</v>
      </c>
      <c r="F18" s="67">
        <f t="shared" si="1"/>
        <v>38.79428939192752</v>
      </c>
      <c r="G18" s="68">
        <f t="shared" si="2"/>
        <v>176.18283906521532</v>
      </c>
      <c r="H18" s="69">
        <f t="shared" si="3"/>
        <v>391.15996752235816</v>
      </c>
      <c r="I18" s="2">
        <f t="shared" si="4"/>
        <v>14</v>
      </c>
    </row>
    <row r="19" spans="2:9" ht="11.25">
      <c r="B19" s="22">
        <v>2558</v>
      </c>
      <c r="C19" s="65">
        <v>75.415968</v>
      </c>
      <c r="D19" s="60"/>
      <c r="E19" s="66">
        <f t="shared" si="0"/>
        <v>214.97712845714284</v>
      </c>
      <c r="F19" s="67">
        <f t="shared" si="1"/>
        <v>38.79428939192752</v>
      </c>
      <c r="G19" s="68">
        <f t="shared" si="2"/>
        <v>176.18283906521532</v>
      </c>
      <c r="H19" s="69">
        <f t="shared" si="3"/>
        <v>391.15996752235816</v>
      </c>
      <c r="I19" s="2">
        <f t="shared" si="4"/>
        <v>15</v>
      </c>
    </row>
    <row r="20" spans="2:9" ht="11.25">
      <c r="B20" s="22">
        <v>2559</v>
      </c>
      <c r="C20" s="65">
        <v>167.535648</v>
      </c>
      <c r="D20" s="60"/>
      <c r="E20" s="66">
        <f t="shared" si="0"/>
        <v>214.97712845714284</v>
      </c>
      <c r="F20" s="67">
        <f t="shared" si="1"/>
        <v>38.79428939192752</v>
      </c>
      <c r="G20" s="68">
        <f t="shared" si="2"/>
        <v>176.18283906521532</v>
      </c>
      <c r="H20" s="69">
        <f t="shared" si="3"/>
        <v>391.15996752235816</v>
      </c>
      <c r="I20" s="2">
        <f t="shared" si="4"/>
        <v>16</v>
      </c>
    </row>
    <row r="21" spans="2:9" ht="11.25">
      <c r="B21" s="22">
        <v>2560</v>
      </c>
      <c r="C21" s="65">
        <v>363.1</v>
      </c>
      <c r="D21" s="60"/>
      <c r="E21" s="66">
        <f t="shared" si="0"/>
        <v>214.97712845714284</v>
      </c>
      <c r="F21" s="67">
        <f t="shared" si="1"/>
        <v>38.79428939192752</v>
      </c>
      <c r="G21" s="68">
        <f t="shared" si="2"/>
        <v>176.18283906521532</v>
      </c>
      <c r="H21" s="69">
        <f t="shared" si="3"/>
        <v>391.15996752235816</v>
      </c>
      <c r="I21" s="2">
        <f t="shared" si="4"/>
        <v>17</v>
      </c>
    </row>
    <row r="22" spans="2:9" ht="11.25">
      <c r="B22" s="22">
        <v>2561</v>
      </c>
      <c r="C22" s="65">
        <v>151.2</v>
      </c>
      <c r="D22" s="60"/>
      <c r="E22" s="66">
        <f t="shared" si="0"/>
        <v>214.97712845714284</v>
      </c>
      <c r="F22" s="67">
        <f t="shared" si="1"/>
        <v>38.79428939192752</v>
      </c>
      <c r="G22" s="68">
        <f t="shared" si="2"/>
        <v>176.18283906521532</v>
      </c>
      <c r="H22" s="69">
        <f t="shared" si="3"/>
        <v>391.15996752235816</v>
      </c>
      <c r="I22" s="2">
        <f t="shared" si="4"/>
        <v>18</v>
      </c>
    </row>
    <row r="23" spans="2:9" ht="11.25">
      <c r="B23" s="22">
        <v>2562</v>
      </c>
      <c r="C23" s="65">
        <v>69</v>
      </c>
      <c r="D23" s="60"/>
      <c r="E23" s="66">
        <f t="shared" si="0"/>
        <v>214.97712845714284</v>
      </c>
      <c r="F23" s="67">
        <f t="shared" si="1"/>
        <v>38.79428939192752</v>
      </c>
      <c r="G23" s="68">
        <f t="shared" si="2"/>
        <v>176.18283906521532</v>
      </c>
      <c r="H23" s="69">
        <f t="shared" si="3"/>
        <v>391.15996752235816</v>
      </c>
      <c r="I23" s="2">
        <f t="shared" si="4"/>
        <v>19</v>
      </c>
    </row>
    <row r="24" spans="2:9" ht="11.25">
      <c r="B24" s="22">
        <v>2563</v>
      </c>
      <c r="C24" s="65">
        <v>113.7</v>
      </c>
      <c r="D24" s="60"/>
      <c r="E24" s="66">
        <f t="shared" si="0"/>
        <v>214.97712845714284</v>
      </c>
      <c r="F24" s="67">
        <f t="shared" si="1"/>
        <v>38.79428939192752</v>
      </c>
      <c r="G24" s="68">
        <f t="shared" si="2"/>
        <v>176.18283906521532</v>
      </c>
      <c r="H24" s="69">
        <f t="shared" si="3"/>
        <v>391.15996752235816</v>
      </c>
      <c r="I24" s="2">
        <f t="shared" si="4"/>
        <v>20</v>
      </c>
    </row>
    <row r="25" spans="2:9" ht="11.25">
      <c r="B25" s="22">
        <v>2564</v>
      </c>
      <c r="C25" s="65">
        <v>238.33906560000017</v>
      </c>
      <c r="D25" s="77"/>
      <c r="E25" s="66">
        <f t="shared" si="0"/>
        <v>214.97712845714284</v>
      </c>
      <c r="F25" s="67">
        <f t="shared" si="1"/>
        <v>38.79428939192752</v>
      </c>
      <c r="G25" s="68">
        <f t="shared" si="2"/>
        <v>176.18283906521532</v>
      </c>
      <c r="H25" s="69">
        <f t="shared" si="3"/>
        <v>391.15996752235816</v>
      </c>
      <c r="I25" s="2">
        <f t="shared" si="4"/>
        <v>21</v>
      </c>
    </row>
    <row r="26" spans="2:14" ht="11.25">
      <c r="B26" s="78">
        <v>2565</v>
      </c>
      <c r="C26" s="79">
        <v>477.65376000000015</v>
      </c>
      <c r="D26" s="77">
        <f>C26</f>
        <v>477.65376000000015</v>
      </c>
      <c r="E26" s="66"/>
      <c r="F26" s="67"/>
      <c r="G26" s="68"/>
      <c r="H26" s="69"/>
      <c r="K26" s="83" t="str">
        <f>'[1]std. - W.1C'!$K$29:$N$29</f>
        <v>ปี 2565 ปริมาณน้ำสะสม 1 เม.ย.65 - 31 มี.ค.66</v>
      </c>
      <c r="L26" s="83"/>
      <c r="M26" s="83"/>
      <c r="N26" s="83"/>
    </row>
    <row r="27" spans="2:8" ht="11.25">
      <c r="B27" s="22"/>
      <c r="C27" s="70"/>
      <c r="D27" s="60"/>
      <c r="E27" s="66"/>
      <c r="F27" s="67"/>
      <c r="G27" s="68"/>
      <c r="H27" s="69"/>
    </row>
    <row r="28" spans="2:8" ht="11.25">
      <c r="B28" s="22"/>
      <c r="C28" s="70"/>
      <c r="D28" s="60"/>
      <c r="E28" s="66"/>
      <c r="F28" s="67"/>
      <c r="G28" s="68"/>
      <c r="H28" s="69"/>
    </row>
    <row r="29" spans="2:8" ht="11.25">
      <c r="B29" s="22"/>
      <c r="C29" s="70"/>
      <c r="D29" s="60"/>
      <c r="E29" s="66"/>
      <c r="F29" s="67"/>
      <c r="G29" s="68"/>
      <c r="H29" s="69"/>
    </row>
    <row r="30" spans="2:8" ht="11.25">
      <c r="B30" s="22"/>
      <c r="C30" s="70"/>
      <c r="D30" s="60"/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8" ht="11.25">
      <c r="B33" s="22"/>
      <c r="C33" s="70"/>
      <c r="D33" s="60"/>
      <c r="E33" s="66"/>
      <c r="F33" s="67"/>
      <c r="G33" s="68"/>
      <c r="H33" s="69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8" ht="11.25">
      <c r="B41" s="22"/>
      <c r="C41" s="70"/>
      <c r="D41" s="60"/>
      <c r="E41" s="66"/>
      <c r="F41" s="67"/>
      <c r="G41" s="68"/>
      <c r="H41" s="69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AVERAGE(C5:C25)</f>
        <v>214.97712845714284</v>
      </c>
      <c r="D75" s="38"/>
      <c r="E75" s="35"/>
      <c r="F75" s="35"/>
      <c r="G75" s="23"/>
      <c r="H75" s="39" t="s">
        <v>8</v>
      </c>
      <c r="I75" s="40" t="s">
        <v>20</v>
      </c>
      <c r="J75" s="41"/>
      <c r="K75" s="42"/>
    </row>
    <row r="76" spans="1:11" ht="15.75" customHeight="1">
      <c r="A76" s="23"/>
      <c r="B76" s="43" t="s">
        <v>10</v>
      </c>
      <c r="C76" s="57">
        <f>STDEV(C5:C25)</f>
        <v>176.18283906521532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0.8195422477249182</v>
      </c>
      <c r="D77" s="38"/>
      <c r="E77" s="49">
        <f>C77*100</f>
        <v>81.95422477249183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2">
        <f>C82-C83-C84</f>
        <v>19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38.79428939192752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2">
        <f>C83</f>
        <v>2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391.15996752235816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2">
        <f>C84</f>
        <v>0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spans="1:3" ht="11.25">
      <c r="A82" s="32"/>
      <c r="C82" s="2">
        <f>MAX(I5:I71)</f>
        <v>21</v>
      </c>
    </row>
    <row r="83" ht="11.25">
      <c r="C83" s="2">
        <f>COUNTIF(C5:C25,"&gt;394")</f>
        <v>2</v>
      </c>
    </row>
    <row r="84" ht="11.25">
      <c r="C84" s="2">
        <f>COUNTIF(C5:C25,"&lt;33")</f>
        <v>0</v>
      </c>
    </row>
  </sheetData>
  <sheetProtection/>
  <mergeCells count="2">
    <mergeCell ref="B2:B4"/>
    <mergeCell ref="K26:N2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2023-04-24T09:01:55Z</dcterms:modified>
  <cp:category/>
  <cp:version/>
  <cp:contentType/>
  <cp:contentStatus/>
</cp:coreProperties>
</file>