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<sst xmlns="http://schemas.openxmlformats.org/spreadsheetml/2006/main" count="50" uniqueCount="25">
  <si>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</si>
  <si>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</si>
  <si>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</si>
  <si>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</si>
  <si>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</si>
  <si>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</si>
  <si>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</si>
  <si>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</si>
  <si>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</si>
  <si>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</si>
  <si>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</si>
  <si>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</si>
  <si>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</si>
  <si>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</si>
  <si>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</si>
  <si>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</si>
  <si>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</si>
  <si>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</si>
  <si>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</si>
  <si>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</si>
  <si>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</si>
  <si>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</si>
  <si>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</si>
  <si>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W.21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</si>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</sst>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25" fontId="5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27" fontId="1" fillId="0" borderId="0" xfId="0" applyNumberFormat="1" applyFont="1" applyBorder="1" applyAlignment="1" applyProtection="1">
      <alignment horizontal="right" vertical="justify"/>
      <protection/>
    </xf>
    <xf numFmtId="2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อ.เมือง จ.ลำปาง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W.21'!$D$36:$O$36</c:f>
              <c:numCache/>
            </c:numRef>
          </c:xVal>
          <c:yVal>
            <c:numRef>
              <c:f>'Return W.21'!$D$37:$O$37</c:f>
              <c:numCache/>
            </c:numRef>
          </c:yVal>
          <c:smooth val="0"/>
        </c:ser>
        <c:axId val="13057739"/>
        <c:axId val="50410788"/>
      </c:scatterChart>
      <c:valAx>
        <c:axId val="130577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410788"/>
        <c:crossesAt val="10"/>
        <c:crossBetween val="midCat"/>
        <c:dispUnits/>
        <c:majorUnit val="10"/>
      </c:valAx>
      <c:valAx>
        <c:axId val="5041078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0577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1" sqref="R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243.81124999999997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4" t="s">
        <v>1</v>
      </c>
      <c r="B5" s="75" t="s">
        <v>19</v>
      </c>
      <c r="C5" s="74" t="s">
        <v>1</v>
      </c>
      <c r="D5" s="7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39977.42645489133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1">
        <v>2542</v>
      </c>
      <c r="B6" s="76">
        <v>410.7</v>
      </c>
      <c r="C6" s="72"/>
      <c r="D6" s="73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199.94355817302875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77">
        <v>193.84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77">
        <v>384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77">
        <v>388.8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77">
        <v>324.7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77">
        <v>176.42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77">
        <v>900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77">
        <v>516.6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77">
        <v>114.5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77">
        <v>150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77">
        <v>80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77">
        <v>263.25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77">
        <v>450.4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77">
        <v>220.6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78">
        <v>64.4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78">
        <v>157.8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77">
        <v>16.75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77">
        <v>171.4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77">
        <v>159.94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77">
        <v>87.15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77">
        <v>120.9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78">
        <v>57.7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78">
        <v>51.02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86">
        <v>390.6</v>
      </c>
      <c r="C29" s="13"/>
      <c r="D29" s="29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0"/>
      <c r="C30" s="13"/>
      <c r="D30" s="29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1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4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4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7"/>
      <c r="B34" s="38"/>
      <c r="C34" s="39"/>
      <c r="D34" s="40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1"/>
      <c r="C35" s="41"/>
      <c r="D35" s="41"/>
      <c r="E35" s="1"/>
      <c r="F35" s="2"/>
      <c r="S35" s="22"/>
      <c r="T35" s="42"/>
      <c r="U35" s="4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43"/>
      <c r="C36" s="44" t="s">
        <v>9</v>
      </c>
      <c r="D36" s="45">
        <v>2</v>
      </c>
      <c r="E36" s="46">
        <v>3</v>
      </c>
      <c r="F36" s="46">
        <v>4</v>
      </c>
      <c r="G36" s="46">
        <v>5</v>
      </c>
      <c r="H36" s="46">
        <v>6</v>
      </c>
      <c r="I36" s="46">
        <v>10</v>
      </c>
      <c r="J36" s="46">
        <v>20</v>
      </c>
      <c r="K36" s="46">
        <v>25</v>
      </c>
      <c r="L36" s="46">
        <v>50</v>
      </c>
      <c r="M36" s="46">
        <v>100</v>
      </c>
      <c r="N36" s="46">
        <v>200</v>
      </c>
      <c r="O36" s="46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3"/>
      <c r="C37" s="47" t="s">
        <v>2</v>
      </c>
      <c r="D37" s="48">
        <f aca="true" t="shared" si="1" ref="D37:O37">ROUND((((-LN(-LN(1-1/D36)))+$B$83*$B$84)/$B$83),2)</f>
        <v>213.8</v>
      </c>
      <c r="E37" s="47">
        <f t="shared" si="1"/>
        <v>312.48</v>
      </c>
      <c r="F37" s="49">
        <f t="shared" si="1"/>
        <v>375.63</v>
      </c>
      <c r="G37" s="49">
        <f t="shared" si="1"/>
        <v>422.39</v>
      </c>
      <c r="H37" s="49">
        <f t="shared" si="1"/>
        <v>459.57</v>
      </c>
      <c r="I37" s="49">
        <f t="shared" si="1"/>
        <v>560.49</v>
      </c>
      <c r="J37" s="49">
        <f t="shared" si="1"/>
        <v>692.96</v>
      </c>
      <c r="K37" s="49">
        <f t="shared" si="1"/>
        <v>734.98</v>
      </c>
      <c r="L37" s="49">
        <f t="shared" si="1"/>
        <v>864.43</v>
      </c>
      <c r="M37" s="49">
        <f t="shared" si="1"/>
        <v>992.92</v>
      </c>
      <c r="N37" s="49">
        <f t="shared" si="1"/>
        <v>1120.95</v>
      </c>
      <c r="O37" s="49">
        <f t="shared" si="1"/>
        <v>1289.85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3"/>
      <c r="C38" s="50"/>
      <c r="D38" s="51" t="s">
        <v>10</v>
      </c>
      <c r="E38" s="52"/>
      <c r="F38" s="53" t="s">
        <v>18</v>
      </c>
      <c r="G38" s="53"/>
      <c r="H38" s="53"/>
      <c r="I38" s="53"/>
      <c r="J38" s="53"/>
      <c r="K38" s="53"/>
      <c r="L38" s="53"/>
      <c r="M38" s="54"/>
      <c r="N38" s="54"/>
      <c r="O38" s="55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18">
      <c r="A39" s="22"/>
      <c r="B39" s="43"/>
      <c r="C39" s="43"/>
      <c r="D39" s="43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3"/>
      <c r="C41" s="43"/>
      <c r="D41" s="43"/>
      <c r="E41" s="19"/>
      <c r="G41" s="57" t="s">
        <v>20</v>
      </c>
      <c r="I41" s="22">
        <v>2542</v>
      </c>
      <c r="J41" s="21">
        <v>410.7</v>
      </c>
      <c r="K41" s="22"/>
      <c r="S41" s="22"/>
      <c r="Y41" s="6"/>
      <c r="Z41" s="6"/>
      <c r="AA41" s="6"/>
      <c r="AB41" s="6"/>
    </row>
    <row r="42" spans="1:28" ht="21.75">
      <c r="A42" s="20"/>
      <c r="B42" s="41"/>
      <c r="C42" s="41"/>
      <c r="D42" s="41"/>
      <c r="E42" s="1"/>
      <c r="I42" s="22">
        <v>2543</v>
      </c>
      <c r="J42" s="21">
        <v>193.84</v>
      </c>
      <c r="K42" s="22"/>
      <c r="S42" s="22"/>
      <c r="Y42" s="6"/>
      <c r="Z42" s="6"/>
      <c r="AA42" s="6"/>
      <c r="AB42" s="6"/>
    </row>
    <row r="43" spans="1:28" ht="21.75">
      <c r="A43" s="20"/>
      <c r="B43" s="58"/>
      <c r="C43" s="58"/>
      <c r="D43" s="58"/>
      <c r="E43" s="1"/>
      <c r="I43" s="22">
        <v>2544</v>
      </c>
      <c r="J43" s="21">
        <v>384</v>
      </c>
      <c r="K43" s="22"/>
      <c r="S43" s="22"/>
      <c r="Y43" s="6"/>
      <c r="Z43" s="6"/>
      <c r="AA43" s="6"/>
      <c r="AB43" s="6"/>
    </row>
    <row r="44" spans="1:28" ht="21.75">
      <c r="A44" s="20"/>
      <c r="B44" s="41"/>
      <c r="C44" s="41"/>
      <c r="D44" s="41"/>
      <c r="E44" s="1"/>
      <c r="I44" s="22">
        <v>2545</v>
      </c>
      <c r="J44" s="21">
        <v>388.8</v>
      </c>
      <c r="K44" s="22"/>
      <c r="S44" s="22"/>
      <c r="Y44" s="6"/>
      <c r="Z44" s="6"/>
      <c r="AA44" s="6"/>
      <c r="AB44" s="6"/>
    </row>
    <row r="45" spans="1:28" ht="21.75">
      <c r="A45" s="20"/>
      <c r="B45" s="41"/>
      <c r="C45" s="41"/>
      <c r="D45" s="41"/>
      <c r="E45" s="59"/>
      <c r="I45" s="22">
        <v>2546</v>
      </c>
      <c r="J45" s="21">
        <v>324.7</v>
      </c>
      <c r="K45" s="22"/>
      <c r="S45" s="22"/>
      <c r="Y45" s="6"/>
      <c r="Z45" s="6"/>
      <c r="AA45" s="6"/>
      <c r="AB45" s="6"/>
    </row>
    <row r="46" spans="1:28" ht="21.75">
      <c r="A46" s="60"/>
      <c r="B46" s="61"/>
      <c r="C46" s="61"/>
      <c r="D46" s="61"/>
      <c r="E46" s="59"/>
      <c r="I46" s="22">
        <v>2547</v>
      </c>
      <c r="J46" s="21">
        <v>176.42</v>
      </c>
      <c r="K46" s="22"/>
      <c r="S46" s="22"/>
      <c r="Y46" s="6"/>
      <c r="Z46" s="6"/>
      <c r="AA46" s="6"/>
      <c r="AB46" s="6"/>
    </row>
    <row r="47" spans="1:28" ht="21.75">
      <c r="A47" s="60"/>
      <c r="B47" s="61"/>
      <c r="C47" s="61"/>
      <c r="D47" s="61"/>
      <c r="E47" s="59"/>
      <c r="I47" s="22">
        <v>2548</v>
      </c>
      <c r="J47" s="21">
        <v>900</v>
      </c>
      <c r="K47" s="22"/>
      <c r="S47" s="22"/>
      <c r="Y47" s="6"/>
      <c r="Z47" s="6"/>
      <c r="AA47" s="6"/>
      <c r="AB47" s="6"/>
    </row>
    <row r="48" spans="1:28" ht="21.75">
      <c r="A48" s="60"/>
      <c r="B48" s="61"/>
      <c r="C48" s="61"/>
      <c r="D48" s="61"/>
      <c r="E48" s="59"/>
      <c r="I48" s="22">
        <v>2549</v>
      </c>
      <c r="J48" s="21">
        <v>516.6</v>
      </c>
      <c r="K48" s="22"/>
      <c r="S48" s="22"/>
      <c r="Y48" s="6"/>
      <c r="Z48" s="6"/>
      <c r="AA48" s="6"/>
      <c r="AB48" s="6"/>
    </row>
    <row r="49" spans="1:28" ht="21.75">
      <c r="A49" s="60"/>
      <c r="B49" s="61"/>
      <c r="C49" s="61"/>
      <c r="D49" s="61"/>
      <c r="E49" s="59"/>
      <c r="I49" s="22">
        <v>2550</v>
      </c>
      <c r="J49" s="21">
        <v>114.5</v>
      </c>
      <c r="K49" s="22"/>
      <c r="S49" s="22"/>
      <c r="Y49" s="6"/>
      <c r="Z49" s="6"/>
      <c r="AA49" s="6"/>
      <c r="AB49" s="6"/>
    </row>
    <row r="50" spans="1:28" ht="21.75">
      <c r="A50" s="60"/>
      <c r="B50" s="61"/>
      <c r="C50" s="61"/>
      <c r="D50" s="61"/>
      <c r="E50" s="59"/>
      <c r="I50" s="22">
        <v>2551</v>
      </c>
      <c r="J50" s="21">
        <v>150</v>
      </c>
      <c r="K50" s="22"/>
      <c r="S50" s="22"/>
      <c r="Y50" s="6"/>
      <c r="Z50" s="6"/>
      <c r="AA50" s="6"/>
      <c r="AB50" s="6"/>
    </row>
    <row r="51" spans="1:28" ht="21.75">
      <c r="A51" s="60"/>
      <c r="B51" s="61"/>
      <c r="C51" s="61"/>
      <c r="D51" s="61"/>
      <c r="E51" s="59"/>
      <c r="I51" s="22">
        <v>2552</v>
      </c>
      <c r="J51" s="21">
        <v>80</v>
      </c>
      <c r="K51" s="22"/>
      <c r="S51" s="22"/>
      <c r="Y51" s="6"/>
      <c r="Z51" s="6"/>
      <c r="AA51" s="6"/>
      <c r="AB51" s="6"/>
    </row>
    <row r="52" spans="1:28" ht="21.75">
      <c r="A52" s="60"/>
      <c r="B52" s="61"/>
      <c r="C52" s="61"/>
      <c r="D52" s="61"/>
      <c r="E52" s="59"/>
      <c r="I52" s="22">
        <v>2553</v>
      </c>
      <c r="J52" s="21">
        <v>263.25</v>
      </c>
      <c r="K52" s="22"/>
      <c r="S52" s="22"/>
      <c r="Y52" s="6"/>
      <c r="Z52" s="6"/>
      <c r="AA52" s="6"/>
      <c r="AB52" s="6"/>
    </row>
    <row r="53" spans="1:28" ht="21.75">
      <c r="A53" s="60"/>
      <c r="B53" s="61"/>
      <c r="C53" s="61"/>
      <c r="D53" s="61"/>
      <c r="E53" s="59"/>
      <c r="I53" s="22">
        <v>2554</v>
      </c>
      <c r="J53" s="21">
        <v>450.4</v>
      </c>
      <c r="K53" s="22"/>
      <c r="S53" s="22"/>
      <c r="Y53" s="6"/>
      <c r="Z53" s="6"/>
      <c r="AA53" s="6"/>
      <c r="AB53" s="6"/>
    </row>
    <row r="54" spans="1:28" ht="21.75">
      <c r="A54" s="60"/>
      <c r="B54" s="59"/>
      <c r="C54" s="59"/>
      <c r="D54" s="59"/>
      <c r="E54" s="59"/>
      <c r="I54" s="62">
        <v>2555</v>
      </c>
      <c r="J54" s="21">
        <v>220.6</v>
      </c>
      <c r="K54" s="22"/>
      <c r="S54" s="22"/>
      <c r="Y54" s="6"/>
      <c r="Z54" s="6"/>
      <c r="AA54" s="6"/>
      <c r="AB54" s="6"/>
    </row>
    <row r="55" spans="1:28" ht="21.75">
      <c r="A55" s="60"/>
      <c r="B55" s="59"/>
      <c r="C55" s="59"/>
      <c r="D55" s="59"/>
      <c r="E55" s="59"/>
      <c r="I55" s="22">
        <v>2556</v>
      </c>
      <c r="J55" s="21">
        <v>64.4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2">
        <v>157.8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62">
        <v>2558</v>
      </c>
      <c r="J57" s="22">
        <v>16.75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2">
        <v>171.4</v>
      </c>
      <c r="K58" s="22"/>
      <c r="S58" s="22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2">
        <v>159.94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2">
        <v>2561</v>
      </c>
      <c r="J60" s="22">
        <v>87.15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2">
        <v>120.9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2563</v>
      </c>
      <c r="J62" s="22">
        <v>57.7</v>
      </c>
      <c r="K62" s="22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4"/>
      <c r="C63" s="64"/>
      <c r="D63" s="64"/>
      <c r="E63" s="64"/>
      <c r="F63" s="64"/>
      <c r="G63" s="7"/>
      <c r="H63" s="7"/>
      <c r="I63" s="62">
        <v>2564</v>
      </c>
      <c r="J63" s="65">
        <v>51.02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6"/>
      <c r="C64" s="66"/>
      <c r="D64" s="66"/>
      <c r="E64" s="66"/>
      <c r="F64" s="66"/>
      <c r="G64" s="42"/>
      <c r="H64" s="42"/>
      <c r="I64" s="22">
        <v>2565</v>
      </c>
      <c r="J64" s="85">
        <v>390.6</v>
      </c>
      <c r="K64" s="67"/>
      <c r="L64" s="42"/>
      <c r="M64" s="42"/>
      <c r="N64" s="42"/>
      <c r="O64" s="42"/>
      <c r="P64" s="42"/>
      <c r="Q64" s="42"/>
      <c r="R64" s="4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8">
        <f>IF($A$79&gt;=6,VLOOKUP($F$78,$X$3:$AC$38,$A$79-4),VLOOKUP($A$78,$X$3:$AC$38,$A$79+1))</f>
        <v>0.52959</v>
      </c>
      <c r="C80" s="68"/>
      <c r="D80" s="68"/>
      <c r="E80" s="6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8">
        <f>IF($A$79&gt;=6,VLOOKUP($F$78,$Y$58:$AD$97,$A$79-4),VLOOKUP($A$78,$Y$58:$AD$97,$A$79+1))</f>
        <v>1.086464</v>
      </c>
      <c r="C81" s="68"/>
      <c r="D81" s="68"/>
      <c r="E81" s="6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9">
        <f>B81/V6</f>
        <v>0.005433853483090399</v>
      </c>
      <c r="C83" s="69"/>
      <c r="D83" s="69"/>
      <c r="E83" s="6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0">
        <f>V4-(B80/B83)</f>
        <v>146.350028116114</v>
      </c>
      <c r="C84" s="69"/>
      <c r="D84" s="69"/>
      <c r="E84" s="6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2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2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2"/>
      <c r="J93" s="62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2"/>
      <c r="J94" s="62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2023-06-08T03:29:06Z</dcterms:modified>
  <cp:category/>
  <cp:version/>
  <cp:contentType/>
  <cp:contentStatus/>
</cp:coreProperties>
</file>