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Return W.16A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<sst xmlns="http://schemas.openxmlformats.org/spreadsheetml/2006/main" count="50" uniqueCount="25">
  <si>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</si>
  <si>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</si>
  <si>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</si>
  <si>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</si>
  <si>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</si>
  <si>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</si>
  <si>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</si>
  <si>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</si>
  <si>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</si>
  <si>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</si>
  <si>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</si>
  <si>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</si>
  <si>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</si>
  <si>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</si>
  <si>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</si>
  <si>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</si>
  <si>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</si>
  <si>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</si>
  <si>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</si>
  <si>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</si>
  <si>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</si>
  <si>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</si>
  <si>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</si>
  <si>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W.16A</t>
  </si>
  <si>
    <t>จำนวนของข้อมูล     =</t>
  </si>
</sst>
</file>

<file path=xl/styles.xml><?xml version="1.0" encoding="utf-8"?>
<styleSheet xmlns="http://schemas.openxmlformats.org/spreadsheetml/2006/main">
  <numFmts count="5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General_)"/>
    <numFmt numFmtId="224" formatCode="0.000000"/>
    <numFmt numFmtId="225" formatCode="0.0"/>
    <numFmt numFmtId="226" formatCode="0.00_)"/>
    <numFmt numFmtId="227" formatCode="0.0_)"/>
    <numFmt numFmtId="228" formatCode="0.0000"/>
    <numFmt numFmtId="229" formatCode="0.00000"/>
    <numFmt numFmtId="230" formatCode="0_)"/>
  </numFmts>
  <fonts count="55">
    <font>
      <sz val="14"/>
      <name val="Cordia New"/>
      <family val="0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2"/>
      <color indexed="10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2"/>
      <color indexed="10"/>
      <name val="TH SarabunPSK"/>
      <family val="2"/>
    </font>
    <font>
      <sz val="12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sz val="14"/>
      <color indexed="10"/>
      <name val="CordiaUPC"/>
      <family val="0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hair"/>
      <right style="double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23" fontId="1" fillId="0" borderId="0" xfId="0" applyNumberFormat="1" applyFont="1" applyAlignment="1" applyProtection="1">
      <alignment horizontal="center"/>
      <protection/>
    </xf>
    <xf numFmtId="223" fontId="1" fillId="0" borderId="0" xfId="0" applyNumberFormat="1" applyFont="1" applyAlignment="1" applyProtection="1">
      <alignment horizontal="left"/>
      <protection/>
    </xf>
    <xf numFmtId="224" fontId="1" fillId="0" borderId="0" xfId="0" applyNumberFormat="1" applyFont="1" applyAlignment="1" applyProtection="1">
      <alignment horizontal="center"/>
      <protection/>
    </xf>
    <xf numFmtId="223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228" fontId="1" fillId="0" borderId="0" xfId="0" applyNumberFormat="1" applyFont="1" applyAlignment="1" applyProtection="1">
      <alignment/>
      <protection/>
    </xf>
    <xf numFmtId="226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0" fontId="3" fillId="0" borderId="10" xfId="0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/>
    </xf>
    <xf numFmtId="225" fontId="5" fillId="0" borderId="12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29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25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225" fontId="5" fillId="0" borderId="12" xfId="0" applyNumberFormat="1" applyFont="1" applyFill="1" applyBorder="1" applyAlignment="1">
      <alignment horizontal="right"/>
    </xf>
    <xf numFmtId="225" fontId="1" fillId="0" borderId="0" xfId="0" applyNumberFormat="1" applyFont="1" applyBorder="1" applyAlignment="1">
      <alignment horizontal="center"/>
    </xf>
    <xf numFmtId="1" fontId="5" fillId="0" borderId="12" xfId="0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3" xfId="0" applyFont="1" applyBorder="1" applyAlignment="1">
      <alignment/>
    </xf>
    <xf numFmtId="225" fontId="5" fillId="0" borderId="12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NumberFormat="1" applyFont="1" applyBorder="1" applyAlignment="1">
      <alignment horizontal="center"/>
    </xf>
    <xf numFmtId="0" fontId="1" fillId="0" borderId="12" xfId="0" applyFont="1" applyBorder="1" applyAlignment="1">
      <alignment/>
    </xf>
    <xf numFmtId="0" fontId="9" fillId="0" borderId="0" xfId="0" applyFont="1" applyBorder="1" applyAlignment="1">
      <alignment/>
    </xf>
    <xf numFmtId="225" fontId="7" fillId="0" borderId="0" xfId="0" applyNumberFormat="1" applyFont="1" applyBorder="1" applyAlignment="1" applyProtection="1">
      <alignment/>
      <protection/>
    </xf>
    <xf numFmtId="0" fontId="3" fillId="0" borderId="14" xfId="0" applyFont="1" applyFill="1" applyBorder="1" applyAlignment="1">
      <alignment horizontal="center"/>
    </xf>
    <xf numFmtId="225" fontId="5" fillId="0" borderId="15" xfId="0" applyNumberFormat="1" applyFont="1" applyFill="1" applyBorder="1" applyAlignment="1">
      <alignment/>
    </xf>
    <xf numFmtId="1" fontId="3" fillId="0" borderId="16" xfId="0" applyNumberFormat="1" applyFont="1" applyFill="1" applyBorder="1" applyAlignment="1">
      <alignment/>
    </xf>
    <xf numFmtId="0" fontId="1" fillId="0" borderId="17" xfId="0" applyFont="1" applyBorder="1" applyAlignment="1">
      <alignment/>
    </xf>
    <xf numFmtId="1" fontId="1" fillId="0" borderId="0" xfId="0" applyNumberFormat="1" applyFont="1" applyBorder="1" applyAlignment="1">
      <alignment/>
    </xf>
    <xf numFmtId="227" fontId="1" fillId="0" borderId="0" xfId="0" applyNumberFormat="1" applyFont="1" applyAlignment="1" applyProtection="1">
      <alignment/>
      <protection/>
    </xf>
    <xf numFmtId="1" fontId="1" fillId="0" borderId="0" xfId="0" applyNumberFormat="1" applyFont="1" applyBorder="1" applyAlignment="1">
      <alignment horizontal="right"/>
    </xf>
    <xf numFmtId="1" fontId="3" fillId="33" borderId="18" xfId="0" applyNumberFormat="1" applyFont="1" applyFill="1" applyBorder="1" applyAlignment="1">
      <alignment horizontal="center"/>
    </xf>
    <xf numFmtId="1" fontId="10" fillId="33" borderId="18" xfId="0" applyNumberFormat="1" applyFont="1" applyFill="1" applyBorder="1" applyAlignment="1">
      <alignment horizontal="center"/>
    </xf>
    <xf numFmtId="0" fontId="10" fillId="33" borderId="18" xfId="0" applyFont="1" applyFill="1" applyBorder="1" applyAlignment="1">
      <alignment horizontal="center"/>
    </xf>
    <xf numFmtId="1" fontId="5" fillId="33" borderId="18" xfId="0" applyNumberFormat="1" applyFont="1" applyFill="1" applyBorder="1" applyAlignment="1">
      <alignment horizontal="center"/>
    </xf>
    <xf numFmtId="1" fontId="5" fillId="33" borderId="18" xfId="0" applyNumberFormat="1" applyFont="1" applyFill="1" applyBorder="1" applyAlignment="1">
      <alignment horizontal="right"/>
    </xf>
    <xf numFmtId="1" fontId="5" fillId="33" borderId="18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228" fontId="1" fillId="0" borderId="0" xfId="0" applyNumberFormat="1" applyFont="1" applyAlignment="1">
      <alignment/>
    </xf>
    <xf numFmtId="0" fontId="15" fillId="0" borderId="0" xfId="0" applyFont="1" applyAlignment="1">
      <alignment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right" vertical="center"/>
    </xf>
    <xf numFmtId="225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224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/>
      <protection/>
    </xf>
    <xf numFmtId="227" fontId="1" fillId="0" borderId="0" xfId="0" applyNumberFormat="1" applyFont="1" applyAlignment="1" applyProtection="1">
      <alignment horizontal="center"/>
      <protection/>
    </xf>
    <xf numFmtId="227" fontId="1" fillId="0" borderId="0" xfId="0" applyNumberFormat="1" applyFont="1" applyBorder="1" applyAlignment="1" applyProtection="1">
      <alignment/>
      <protection/>
    </xf>
    <xf numFmtId="229" fontId="1" fillId="0" borderId="0" xfId="0" applyNumberFormat="1" applyFont="1" applyAlignment="1" applyProtection="1">
      <alignment horizontal="left"/>
      <protection/>
    </xf>
    <xf numFmtId="229" fontId="1" fillId="0" borderId="0" xfId="0" applyNumberFormat="1" applyFont="1" applyAlignment="1" applyProtection="1">
      <alignment horizontal="center"/>
      <protection/>
    </xf>
    <xf numFmtId="229" fontId="16" fillId="0" borderId="0" xfId="0" applyNumberFormat="1" applyFont="1" applyAlignment="1" applyProtection="1">
      <alignment horizontal="center"/>
      <protection/>
    </xf>
    <xf numFmtId="227" fontId="1" fillId="0" borderId="0" xfId="0" applyNumberFormat="1" applyFont="1" applyBorder="1" applyAlignment="1" applyProtection="1">
      <alignment horizontal="right" vertical="justify"/>
      <protection/>
    </xf>
    <xf numFmtId="0" fontId="3" fillId="0" borderId="19" xfId="0" applyFont="1" applyFill="1" applyBorder="1" applyAlignment="1">
      <alignment horizontal="center"/>
    </xf>
    <xf numFmtId="1" fontId="3" fillId="0" borderId="20" xfId="0" applyNumberFormat="1" applyFont="1" applyFill="1" applyBorder="1" applyAlignment="1">
      <alignment/>
    </xf>
    <xf numFmtId="225" fontId="5" fillId="0" borderId="21" xfId="0" applyNumberFormat="1" applyFont="1" applyFill="1" applyBorder="1" applyAlignment="1">
      <alignment/>
    </xf>
    <xf numFmtId="1" fontId="3" fillId="0" borderId="18" xfId="0" applyNumberFormat="1" applyFont="1" applyFill="1" applyBorder="1" applyAlignment="1">
      <alignment horizontal="center"/>
    </xf>
    <xf numFmtId="2" fontId="4" fillId="0" borderId="18" xfId="0" applyNumberFormat="1" applyFont="1" applyFill="1" applyBorder="1" applyAlignment="1">
      <alignment horizontal="center"/>
    </xf>
    <xf numFmtId="2" fontId="5" fillId="0" borderId="22" xfId="0" applyNumberFormat="1" applyFont="1" applyFill="1" applyBorder="1" applyAlignment="1">
      <alignment/>
    </xf>
    <xf numFmtId="2" fontId="5" fillId="0" borderId="23" xfId="0" applyNumberFormat="1" applyFont="1" applyFill="1" applyBorder="1" applyAlignment="1">
      <alignment/>
    </xf>
    <xf numFmtId="2" fontId="5" fillId="0" borderId="23" xfId="0" applyNumberFormat="1" applyFont="1" applyFill="1" applyBorder="1" applyAlignment="1">
      <alignment horizontal="right"/>
    </xf>
    <xf numFmtId="2" fontId="5" fillId="0" borderId="23" xfId="0" applyNumberFormat="1" applyFont="1" applyFill="1" applyBorder="1" applyAlignment="1">
      <alignment horizontal="right" vertical="center"/>
    </xf>
    <xf numFmtId="0" fontId="2" fillId="33" borderId="24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2" fontId="3" fillId="33" borderId="27" xfId="0" applyNumberFormat="1" applyFont="1" applyFill="1" applyBorder="1" applyAlignment="1">
      <alignment horizontal="center"/>
    </xf>
    <xf numFmtId="2" fontId="3" fillId="33" borderId="28" xfId="0" applyNumberFormat="1" applyFont="1" applyFill="1" applyBorder="1" applyAlignment="1">
      <alignment horizontal="center"/>
    </xf>
    <xf numFmtId="2" fontId="3" fillId="33" borderId="29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W.16A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แม่น้ำวัง อ.แจ้ห่ม จ.ลำปาง</a:t>
            </a:r>
          </a:p>
        </c:rich>
      </c:tx>
      <c:layout>
        <c:manualLayout>
          <c:xMode val="factor"/>
          <c:yMode val="factor"/>
          <c:x val="-0.011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1"/>
          <c:w val="0.94775"/>
          <c:h val="0.836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W.16A'!$D$36:$O$36</c:f>
              <c:numCache/>
            </c:numRef>
          </c:xVal>
          <c:yVal>
            <c:numRef>
              <c:f>'Return W.16A'!$D$37:$O$37</c:f>
              <c:numCache/>
            </c:numRef>
          </c:yVal>
          <c:smooth val="0"/>
        </c:ser>
        <c:axId val="32701102"/>
        <c:axId val="45196847"/>
      </c:scatterChart>
      <c:valAx>
        <c:axId val="32701102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5196847"/>
        <c:crossesAt val="10"/>
        <c:crossBetween val="midCat"/>
        <c:dispUnits/>
        <c:majorUnit val="10"/>
      </c:valAx>
      <c:valAx>
        <c:axId val="45196847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0875"/>
              <c:y val="0.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270110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57400" y="28575"/>
        <a:ext cx="4448175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40</xdr:row>
      <xdr:rowOff>142875</xdr:rowOff>
    </xdr:from>
    <xdr:to>
      <xdr:col>7</xdr:col>
      <xdr:colOff>219075</xdr:colOff>
      <xdr:row>40</xdr:row>
      <xdr:rowOff>142875</xdr:rowOff>
    </xdr:to>
    <xdr:sp>
      <xdr:nvSpPr>
        <xdr:cNvPr id="2" name="Line 2"/>
        <xdr:cNvSpPr>
          <a:spLocks/>
        </xdr:cNvSpPr>
      </xdr:nvSpPr>
      <xdr:spPr>
        <a:xfrm>
          <a:off x="3095625" y="10801350"/>
          <a:ext cx="3429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209550</xdr:colOff>
      <xdr:row>39</xdr:row>
      <xdr:rowOff>114300</xdr:rowOff>
    </xdr:from>
    <xdr:to>
      <xdr:col>6</xdr:col>
      <xdr:colOff>314325</xdr:colOff>
      <xdr:row>41</xdr:row>
      <xdr:rowOff>104775</xdr:rowOff>
    </xdr:to>
    <xdr:sp>
      <xdr:nvSpPr>
        <xdr:cNvPr id="3" name="Oval 3"/>
        <xdr:cNvSpPr>
          <a:spLocks/>
        </xdr:cNvSpPr>
      </xdr:nvSpPr>
      <xdr:spPr>
        <a:xfrm>
          <a:off x="2609850" y="10544175"/>
          <a:ext cx="514350" cy="4953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PageLayoutView="0" workbookViewId="0" topLeftCell="A1">
      <selection activeCell="Q10" sqref="Q10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140625" style="2" customWidth="1"/>
    <col min="4" max="4" width="8.00390625" style="2" customWidth="1"/>
    <col min="5" max="5" width="6.140625" style="2" customWidth="1"/>
    <col min="6" max="6" width="6.140625" style="1" customWidth="1"/>
    <col min="7" max="15" width="6.1406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21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79" t="s">
        <v>23</v>
      </c>
      <c r="B3" s="80"/>
      <c r="C3" s="80"/>
      <c r="D3" s="81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24</v>
      </c>
      <c r="V3" s="7">
        <f>COUNT(J41:J68)</f>
        <v>28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2" t="s">
        <v>22</v>
      </c>
      <c r="B4" s="83"/>
      <c r="C4" s="83"/>
      <c r="D4" s="84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5</v>
      </c>
      <c r="V4" s="10">
        <f>AVERAGE(J41:J68)</f>
        <v>160.28392857142856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73" t="s">
        <v>1</v>
      </c>
      <c r="B5" s="74" t="s">
        <v>19</v>
      </c>
      <c r="C5" s="73" t="s">
        <v>1</v>
      </c>
      <c r="D5" s="74" t="s">
        <v>19</v>
      </c>
      <c r="E5" s="1"/>
      <c r="F5" s="2"/>
      <c r="K5" s="4" t="s">
        <v>0</v>
      </c>
      <c r="M5" s="9" t="s">
        <v>0</v>
      </c>
      <c r="T5" s="4" t="s">
        <v>6</v>
      </c>
      <c r="V5" s="10">
        <f>(VAR(J41:J68))</f>
        <v>29632.76863955027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70">
        <v>2538</v>
      </c>
      <c r="B6" s="75">
        <v>239.75</v>
      </c>
      <c r="C6" s="71"/>
      <c r="D6" s="72"/>
      <c r="E6" s="1"/>
      <c r="F6" s="2"/>
      <c r="K6" s="4" t="s">
        <v>7</v>
      </c>
      <c r="M6" s="9" t="s">
        <v>0</v>
      </c>
      <c r="T6" s="4" t="s">
        <v>8</v>
      </c>
      <c r="V6" s="10">
        <f>STDEV(J41:J68)</f>
        <v>172.14171092315271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1">
        <v>2539</v>
      </c>
      <c r="B7" s="76">
        <v>157.5</v>
      </c>
      <c r="C7" s="12"/>
      <c r="D7" s="13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1">
        <v>2540</v>
      </c>
      <c r="B8" s="76">
        <v>154.7</v>
      </c>
      <c r="C8" s="12"/>
      <c r="D8" s="13"/>
      <c r="E8" s="14"/>
      <c r="F8" s="14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1">
        <v>2541</v>
      </c>
      <c r="B9" s="76">
        <v>100.06</v>
      </c>
      <c r="C9" s="12"/>
      <c r="D9" s="13"/>
      <c r="E9" s="15"/>
      <c r="F9" s="15"/>
      <c r="U9" s="2" t="s">
        <v>16</v>
      </c>
      <c r="V9" s="16">
        <f>+B80</f>
        <v>0.534257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1">
        <v>2542</v>
      </c>
      <c r="B10" s="76">
        <v>276.8</v>
      </c>
      <c r="C10" s="12"/>
      <c r="D10" s="13"/>
      <c r="E10" s="17"/>
      <c r="F10" s="18"/>
      <c r="U10" s="2" t="s">
        <v>17</v>
      </c>
      <c r="V10" s="16">
        <f>+B81</f>
        <v>1.104703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1">
        <v>2543</v>
      </c>
      <c r="B11" s="76">
        <v>115.5</v>
      </c>
      <c r="C11" s="12"/>
      <c r="D11" s="13"/>
      <c r="E11" s="19"/>
      <c r="F11" s="20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1">
        <v>2544</v>
      </c>
      <c r="B12" s="76">
        <v>425.2</v>
      </c>
      <c r="C12" s="12"/>
      <c r="D12" s="13"/>
      <c r="E12" s="19"/>
      <c r="F12" s="20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1">
        <v>2545</v>
      </c>
      <c r="B13" s="76">
        <v>293.55</v>
      </c>
      <c r="C13" s="12"/>
      <c r="D13" s="13"/>
      <c r="E13" s="19"/>
      <c r="F13" s="20"/>
      <c r="S13" s="21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1">
        <v>2546</v>
      </c>
      <c r="B14" s="76">
        <v>237.4</v>
      </c>
      <c r="C14" s="12"/>
      <c r="D14" s="13"/>
      <c r="E14" s="19"/>
      <c r="F14" s="20"/>
      <c r="S14" s="21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1">
        <v>2547</v>
      </c>
      <c r="B15" s="76">
        <v>200.84</v>
      </c>
      <c r="C15" s="12"/>
      <c r="D15" s="13"/>
      <c r="E15" s="19"/>
      <c r="F15" s="20"/>
      <c r="S15" s="17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1">
        <v>2548</v>
      </c>
      <c r="B16" s="76">
        <v>743</v>
      </c>
      <c r="C16" s="12"/>
      <c r="D16" s="13"/>
      <c r="E16" s="19"/>
      <c r="F16" s="20"/>
      <c r="S16" s="21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1">
        <v>2549</v>
      </c>
      <c r="B17" s="76">
        <v>539.6</v>
      </c>
      <c r="C17" s="12"/>
      <c r="D17" s="22"/>
      <c r="E17" s="19"/>
      <c r="F17" s="20"/>
      <c r="S17" s="21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1">
        <v>2550</v>
      </c>
      <c r="B18" s="76">
        <v>39.25</v>
      </c>
      <c r="C18" s="12"/>
      <c r="D18" s="22"/>
      <c r="E18" s="19"/>
      <c r="F18" s="23"/>
      <c r="S18" s="21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1">
        <v>2551</v>
      </c>
      <c r="B19" s="76">
        <v>78.35</v>
      </c>
      <c r="C19" s="12"/>
      <c r="D19" s="13"/>
      <c r="E19" s="19"/>
      <c r="F19" s="23"/>
      <c r="S19" s="21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1">
        <v>2552</v>
      </c>
      <c r="B20" s="77">
        <v>12.5</v>
      </c>
      <c r="C20" s="12"/>
      <c r="D20" s="13"/>
      <c r="E20" s="19"/>
      <c r="F20" s="23"/>
      <c r="S20" s="21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1">
        <v>2553</v>
      </c>
      <c r="B21" s="77">
        <v>81.82</v>
      </c>
      <c r="C21" s="12"/>
      <c r="D21" s="13"/>
      <c r="E21" s="19"/>
      <c r="F21" s="23"/>
      <c r="S21" s="21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1">
        <v>2554</v>
      </c>
      <c r="B22" s="76">
        <v>128.7</v>
      </c>
      <c r="C22" s="12"/>
      <c r="D22" s="13"/>
      <c r="E22" s="19"/>
      <c r="F22" s="23"/>
      <c r="S22" s="21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1">
        <v>2555</v>
      </c>
      <c r="B23" s="76">
        <v>20.25</v>
      </c>
      <c r="C23" s="12"/>
      <c r="D23" s="22"/>
      <c r="E23" s="19"/>
      <c r="F23" s="23"/>
      <c r="S23" s="21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1">
        <v>2556</v>
      </c>
      <c r="B24" s="76">
        <v>36.44</v>
      </c>
      <c r="C24" s="12"/>
      <c r="D24" s="22"/>
      <c r="E24" s="19"/>
      <c r="F24" s="23"/>
      <c r="S24" s="21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1">
        <v>2557</v>
      </c>
      <c r="B25" s="76">
        <v>28.4</v>
      </c>
      <c r="C25" s="12"/>
      <c r="D25" s="24"/>
      <c r="F25" s="2"/>
      <c r="S25" s="21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1">
        <v>2558</v>
      </c>
      <c r="B26" s="76">
        <v>14.5</v>
      </c>
      <c r="C26" s="12"/>
      <c r="D26" s="25"/>
      <c r="F26" s="2"/>
      <c r="S26" s="21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1">
        <v>2559</v>
      </c>
      <c r="B27" s="77">
        <v>175.37</v>
      </c>
      <c r="C27" s="12"/>
      <c r="D27" s="25"/>
      <c r="F27" s="2"/>
      <c r="S27" s="21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1">
        <v>2560</v>
      </c>
      <c r="B28" s="77">
        <v>76.95</v>
      </c>
      <c r="C28" s="12"/>
      <c r="D28" s="26"/>
      <c r="F28" s="2"/>
      <c r="S28" s="21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1">
        <v>2561</v>
      </c>
      <c r="B29" s="78">
        <v>42.8</v>
      </c>
      <c r="C29" s="12"/>
      <c r="D29" s="27"/>
      <c r="F29" s="2"/>
      <c r="S29" s="21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1">
        <v>2562</v>
      </c>
      <c r="B30" s="76">
        <v>39.91</v>
      </c>
      <c r="C30" s="12"/>
      <c r="D30" s="27"/>
      <c r="E30" s="1"/>
      <c r="F30" s="2"/>
      <c r="S30" s="21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1">
        <v>2563</v>
      </c>
      <c r="B31" s="77">
        <v>33.9</v>
      </c>
      <c r="C31" s="12"/>
      <c r="D31" s="28"/>
      <c r="E31" s="29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S31" s="21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11">
        <v>2564</v>
      </c>
      <c r="B32" s="76">
        <v>19.13</v>
      </c>
      <c r="C32" s="12"/>
      <c r="D32" s="31"/>
      <c r="E32" s="32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S32" s="21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11">
        <v>2565</v>
      </c>
      <c r="B33" s="76">
        <v>175.78</v>
      </c>
      <c r="C33" s="12"/>
      <c r="D33" s="31"/>
      <c r="S33" s="21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34"/>
      <c r="B34" s="35"/>
      <c r="C34" s="36"/>
      <c r="D34" s="37"/>
      <c r="S34" s="21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1"/>
      <c r="B35" s="38"/>
      <c r="C35" s="38"/>
      <c r="D35" s="38"/>
      <c r="E35" s="1"/>
      <c r="F35" s="2"/>
      <c r="S35" s="21"/>
      <c r="T35" s="39"/>
      <c r="U35" s="39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18">
      <c r="A36" s="21"/>
      <c r="B36" s="40"/>
      <c r="C36" s="41" t="s">
        <v>9</v>
      </c>
      <c r="D36" s="42">
        <v>2</v>
      </c>
      <c r="E36" s="43">
        <v>3</v>
      </c>
      <c r="F36" s="43">
        <v>4</v>
      </c>
      <c r="G36" s="43">
        <v>5</v>
      </c>
      <c r="H36" s="43">
        <v>6</v>
      </c>
      <c r="I36" s="43">
        <v>10</v>
      </c>
      <c r="J36" s="43">
        <v>20</v>
      </c>
      <c r="K36" s="43">
        <v>25</v>
      </c>
      <c r="L36" s="43">
        <v>50</v>
      </c>
      <c r="M36" s="43">
        <v>100</v>
      </c>
      <c r="N36" s="43">
        <v>200</v>
      </c>
      <c r="O36" s="43">
        <v>500</v>
      </c>
      <c r="S36" s="21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18">
      <c r="A37" s="21"/>
      <c r="B37" s="40"/>
      <c r="C37" s="44" t="s">
        <v>2</v>
      </c>
      <c r="D37" s="45">
        <f aca="true" t="shared" si="1" ref="D37:O37">ROUND((((-LN(-LN(1-1/D36)))+$B$83*$B$84)/$B$83),2)</f>
        <v>134.14</v>
      </c>
      <c r="E37" s="44">
        <f t="shared" si="1"/>
        <v>217.7</v>
      </c>
      <c r="F37" s="46">
        <f t="shared" si="1"/>
        <v>271.18</v>
      </c>
      <c r="G37" s="46">
        <f t="shared" si="1"/>
        <v>310.76</v>
      </c>
      <c r="H37" s="46">
        <f t="shared" si="1"/>
        <v>342.25</v>
      </c>
      <c r="I37" s="46">
        <f t="shared" si="1"/>
        <v>427.7</v>
      </c>
      <c r="J37" s="46">
        <f t="shared" si="1"/>
        <v>539.87</v>
      </c>
      <c r="K37" s="46">
        <f t="shared" si="1"/>
        <v>575.45</v>
      </c>
      <c r="L37" s="46">
        <f t="shared" si="1"/>
        <v>685.06</v>
      </c>
      <c r="M37" s="46">
        <f t="shared" si="1"/>
        <v>793.86</v>
      </c>
      <c r="N37" s="46">
        <f t="shared" si="1"/>
        <v>902.26</v>
      </c>
      <c r="O37" s="46">
        <f t="shared" si="1"/>
        <v>1045.28</v>
      </c>
      <c r="S37" s="21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0.25">
      <c r="A38" s="21"/>
      <c r="B38" s="40"/>
      <c r="C38" s="47"/>
      <c r="D38" s="48" t="s">
        <v>10</v>
      </c>
      <c r="E38" s="49"/>
      <c r="F38" s="50" t="s">
        <v>18</v>
      </c>
      <c r="G38" s="50"/>
      <c r="H38" s="50"/>
      <c r="I38" s="50"/>
      <c r="J38" s="50"/>
      <c r="K38" s="50"/>
      <c r="L38" s="50"/>
      <c r="M38" s="51"/>
      <c r="N38" s="51"/>
      <c r="O38" s="52"/>
      <c r="S38" s="21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53"/>
      <c r="AC38" s="53"/>
    </row>
    <row r="39" spans="1:27" ht="18">
      <c r="A39" s="21"/>
      <c r="B39" s="40"/>
      <c r="C39" s="40"/>
      <c r="D39" s="40"/>
      <c r="E39" s="1"/>
      <c r="F39" s="2"/>
      <c r="S39" s="21"/>
      <c r="X39" s="6"/>
      <c r="Y39" s="6"/>
      <c r="Z39" s="6"/>
      <c r="AA39" s="6"/>
    </row>
    <row r="40" spans="1:28" ht="18">
      <c r="A40" s="19"/>
      <c r="B40" s="21"/>
      <c r="C40" s="21"/>
      <c r="D40" s="21"/>
      <c r="E40" s="18"/>
      <c r="S40" s="21"/>
      <c r="Y40" s="6"/>
      <c r="Z40" s="6"/>
      <c r="AA40" s="6"/>
      <c r="AB40" s="6"/>
    </row>
    <row r="41" spans="1:28" ht="21.75">
      <c r="A41" s="19"/>
      <c r="B41" s="40"/>
      <c r="C41" s="40"/>
      <c r="D41" s="40"/>
      <c r="E41" s="18"/>
      <c r="G41" s="54" t="s">
        <v>20</v>
      </c>
      <c r="I41" s="21">
        <v>2538</v>
      </c>
      <c r="J41" s="20">
        <v>239.75</v>
      </c>
      <c r="K41" s="21"/>
      <c r="S41" s="21"/>
      <c r="Y41" s="6"/>
      <c r="Z41" s="6"/>
      <c r="AA41" s="6"/>
      <c r="AB41" s="6"/>
    </row>
    <row r="42" spans="1:28" ht="21.75">
      <c r="A42" s="19"/>
      <c r="B42" s="38"/>
      <c r="C42" s="38"/>
      <c r="D42" s="38"/>
      <c r="E42" s="1"/>
      <c r="I42" s="21">
        <v>2539</v>
      </c>
      <c r="J42" s="20">
        <v>157.5</v>
      </c>
      <c r="K42" s="21"/>
      <c r="S42" s="21"/>
      <c r="Y42" s="6"/>
      <c r="Z42" s="6"/>
      <c r="AA42" s="6"/>
      <c r="AB42" s="6"/>
    </row>
    <row r="43" spans="1:28" ht="21.75">
      <c r="A43" s="19"/>
      <c r="B43" s="55"/>
      <c r="C43" s="55"/>
      <c r="D43" s="55"/>
      <c r="E43" s="1"/>
      <c r="I43" s="21">
        <v>2540</v>
      </c>
      <c r="J43" s="20">
        <v>154.7</v>
      </c>
      <c r="K43" s="21"/>
      <c r="S43" s="21"/>
      <c r="Y43" s="6"/>
      <c r="Z43" s="6"/>
      <c r="AA43" s="6"/>
      <c r="AB43" s="6"/>
    </row>
    <row r="44" spans="1:28" ht="21.75">
      <c r="A44" s="19"/>
      <c r="B44" s="38"/>
      <c r="C44" s="38"/>
      <c r="D44" s="38"/>
      <c r="E44" s="1"/>
      <c r="I44" s="21">
        <v>2541</v>
      </c>
      <c r="J44" s="20">
        <v>100.06</v>
      </c>
      <c r="K44" s="21"/>
      <c r="S44" s="21"/>
      <c r="Y44" s="6"/>
      <c r="Z44" s="6"/>
      <c r="AA44" s="6"/>
      <c r="AB44" s="6"/>
    </row>
    <row r="45" spans="1:28" ht="21.75">
      <c r="A45" s="19"/>
      <c r="B45" s="38"/>
      <c r="C45" s="38"/>
      <c r="D45" s="38"/>
      <c r="E45" s="56"/>
      <c r="I45" s="21">
        <v>2542</v>
      </c>
      <c r="J45" s="20">
        <v>276.8</v>
      </c>
      <c r="K45" s="21"/>
      <c r="S45" s="21"/>
      <c r="Y45" s="6"/>
      <c r="Z45" s="6"/>
      <c r="AA45" s="6"/>
      <c r="AB45" s="6"/>
    </row>
    <row r="46" spans="1:28" ht="21.75">
      <c r="A46" s="57"/>
      <c r="B46" s="58"/>
      <c r="C46" s="58"/>
      <c r="D46" s="58"/>
      <c r="E46" s="56"/>
      <c r="I46" s="21">
        <v>2543</v>
      </c>
      <c r="J46" s="20">
        <v>115.5</v>
      </c>
      <c r="K46" s="21"/>
      <c r="S46" s="21"/>
      <c r="Y46" s="6"/>
      <c r="Z46" s="6"/>
      <c r="AA46" s="6"/>
      <c r="AB46" s="6"/>
    </row>
    <row r="47" spans="1:28" ht="21.75">
      <c r="A47" s="57"/>
      <c r="B47" s="58"/>
      <c r="C47" s="58"/>
      <c r="D47" s="58"/>
      <c r="E47" s="56"/>
      <c r="I47" s="21">
        <v>2544</v>
      </c>
      <c r="J47" s="20">
        <v>425.2</v>
      </c>
      <c r="K47" s="21"/>
      <c r="S47" s="21"/>
      <c r="Y47" s="6"/>
      <c r="Z47" s="6"/>
      <c r="AA47" s="6"/>
      <c r="AB47" s="6"/>
    </row>
    <row r="48" spans="1:28" ht="21.75">
      <c r="A48" s="57"/>
      <c r="B48" s="58"/>
      <c r="C48" s="58"/>
      <c r="D48" s="58"/>
      <c r="E48" s="56"/>
      <c r="I48" s="21">
        <v>2545</v>
      </c>
      <c r="J48" s="20">
        <v>293.55</v>
      </c>
      <c r="K48" s="21"/>
      <c r="S48" s="21"/>
      <c r="Y48" s="6"/>
      <c r="Z48" s="6"/>
      <c r="AA48" s="6"/>
      <c r="AB48" s="6"/>
    </row>
    <row r="49" spans="1:28" ht="21.75">
      <c r="A49" s="57"/>
      <c r="B49" s="58"/>
      <c r="C49" s="58"/>
      <c r="D49" s="58"/>
      <c r="E49" s="56"/>
      <c r="I49" s="21">
        <v>2546</v>
      </c>
      <c r="J49" s="20">
        <v>237.4</v>
      </c>
      <c r="K49" s="21"/>
      <c r="S49" s="21"/>
      <c r="Y49" s="6"/>
      <c r="Z49" s="6"/>
      <c r="AA49" s="6"/>
      <c r="AB49" s="6"/>
    </row>
    <row r="50" spans="1:28" ht="21.75">
      <c r="A50" s="57"/>
      <c r="B50" s="58"/>
      <c r="C50" s="58"/>
      <c r="D50" s="58"/>
      <c r="E50" s="56"/>
      <c r="I50" s="21">
        <v>2547</v>
      </c>
      <c r="J50" s="20">
        <v>200.84</v>
      </c>
      <c r="K50" s="21"/>
      <c r="S50" s="21"/>
      <c r="Y50" s="6"/>
      <c r="Z50" s="6"/>
      <c r="AA50" s="6"/>
      <c r="AB50" s="6"/>
    </row>
    <row r="51" spans="1:28" ht="21.75">
      <c r="A51" s="57"/>
      <c r="B51" s="58"/>
      <c r="C51" s="58"/>
      <c r="D51" s="58"/>
      <c r="E51" s="56"/>
      <c r="I51" s="21">
        <v>2548</v>
      </c>
      <c r="J51" s="20">
        <v>743</v>
      </c>
      <c r="K51" s="21"/>
      <c r="S51" s="21"/>
      <c r="Y51" s="6"/>
      <c r="Z51" s="6"/>
      <c r="AA51" s="6"/>
      <c r="AB51" s="6"/>
    </row>
    <row r="52" spans="1:28" ht="21.75">
      <c r="A52" s="57"/>
      <c r="B52" s="58"/>
      <c r="C52" s="58"/>
      <c r="D52" s="58"/>
      <c r="E52" s="56"/>
      <c r="I52" s="21">
        <v>2549</v>
      </c>
      <c r="J52" s="20">
        <v>539.6</v>
      </c>
      <c r="K52" s="21"/>
      <c r="S52" s="21"/>
      <c r="Y52" s="6"/>
      <c r="Z52" s="6"/>
      <c r="AA52" s="6"/>
      <c r="AB52" s="6"/>
    </row>
    <row r="53" spans="1:28" ht="21.75">
      <c r="A53" s="57"/>
      <c r="B53" s="58"/>
      <c r="C53" s="58"/>
      <c r="D53" s="58"/>
      <c r="E53" s="56"/>
      <c r="I53" s="21">
        <v>2550</v>
      </c>
      <c r="J53" s="20">
        <v>39.25</v>
      </c>
      <c r="K53" s="21"/>
      <c r="S53" s="21"/>
      <c r="Y53" s="6"/>
      <c r="Z53" s="6"/>
      <c r="AA53" s="6"/>
      <c r="AB53" s="6"/>
    </row>
    <row r="54" spans="1:28" ht="21.75">
      <c r="A54" s="57"/>
      <c r="B54" s="56"/>
      <c r="C54" s="56"/>
      <c r="D54" s="56"/>
      <c r="E54" s="56"/>
      <c r="I54" s="21">
        <v>2551</v>
      </c>
      <c r="J54" s="20">
        <v>78.35</v>
      </c>
      <c r="K54" s="21"/>
      <c r="S54" s="21"/>
      <c r="Y54" s="6"/>
      <c r="Z54" s="6"/>
      <c r="AA54" s="6"/>
      <c r="AB54" s="6"/>
    </row>
    <row r="55" spans="1:28" ht="21.75">
      <c r="A55" s="57"/>
      <c r="B55" s="56"/>
      <c r="C55" s="56"/>
      <c r="D55" s="56"/>
      <c r="E55" s="56"/>
      <c r="I55" s="21">
        <v>2552</v>
      </c>
      <c r="J55" s="20">
        <v>12.5</v>
      </c>
      <c r="K55" s="21"/>
      <c r="S55" s="21"/>
      <c r="Y55" s="6"/>
      <c r="Z55" s="6"/>
      <c r="AA55" s="6"/>
      <c r="AB55" s="6"/>
    </row>
    <row r="56" spans="2:23" ht="21.75">
      <c r="B56" s="1"/>
      <c r="C56" s="1"/>
      <c r="D56" s="1"/>
      <c r="E56" s="1"/>
      <c r="I56" s="21">
        <v>2553</v>
      </c>
      <c r="J56" s="59">
        <v>81.82</v>
      </c>
      <c r="K56" s="21"/>
      <c r="S56" s="21"/>
      <c r="W56" s="4" t="s">
        <v>0</v>
      </c>
    </row>
    <row r="57" spans="2:26" ht="21.75">
      <c r="B57" s="1"/>
      <c r="C57" s="1"/>
      <c r="D57" s="1"/>
      <c r="E57" s="1"/>
      <c r="I57" s="60">
        <v>2554</v>
      </c>
      <c r="J57" s="21">
        <v>128.7</v>
      </c>
      <c r="K57" s="21"/>
      <c r="S57" s="21"/>
      <c r="Y57" s="4" t="s">
        <v>0</v>
      </c>
      <c r="Z57" s="4" t="s">
        <v>11</v>
      </c>
    </row>
    <row r="58" spans="2:30" ht="21.75">
      <c r="B58" s="1"/>
      <c r="C58" s="1"/>
      <c r="D58" s="1"/>
      <c r="E58" s="1"/>
      <c r="I58" s="60">
        <v>2555</v>
      </c>
      <c r="J58" s="21">
        <v>20.25</v>
      </c>
      <c r="K58" s="21"/>
      <c r="S58" s="21"/>
      <c r="Y58" s="6">
        <v>1</v>
      </c>
      <c r="Z58" s="61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.75">
      <c r="B59" s="1"/>
      <c r="C59" s="1"/>
      <c r="D59" s="1"/>
      <c r="E59" s="1"/>
      <c r="I59" s="21">
        <v>2556</v>
      </c>
      <c r="J59" s="21">
        <v>36.44</v>
      </c>
      <c r="K59" s="21"/>
      <c r="S59" s="21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.75">
      <c r="B60" s="1"/>
      <c r="C60" s="1"/>
      <c r="D60" s="1"/>
      <c r="E60" s="1"/>
      <c r="I60" s="60">
        <v>2557</v>
      </c>
      <c r="J60" s="21">
        <v>28.4</v>
      </c>
      <c r="K60" s="21"/>
      <c r="S60" s="21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.75">
      <c r="B61" s="1"/>
      <c r="C61" s="1"/>
      <c r="D61" s="1"/>
      <c r="E61" s="1"/>
      <c r="I61" s="60">
        <v>2558</v>
      </c>
      <c r="J61" s="21">
        <v>14.5</v>
      </c>
      <c r="K61" s="21"/>
      <c r="S61" s="21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.75">
      <c r="B62" s="1"/>
      <c r="C62" s="1"/>
      <c r="D62" s="1"/>
      <c r="E62" s="1"/>
      <c r="I62" s="21">
        <v>2559</v>
      </c>
      <c r="J62" s="21">
        <v>175.37</v>
      </c>
      <c r="K62" s="21"/>
      <c r="S62" s="60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.75">
      <c r="A63" s="3"/>
      <c r="B63" s="62"/>
      <c r="C63" s="62"/>
      <c r="D63" s="62"/>
      <c r="E63" s="62"/>
      <c r="F63" s="62"/>
      <c r="G63" s="7"/>
      <c r="H63" s="7"/>
      <c r="I63" s="60">
        <v>2560</v>
      </c>
      <c r="J63" s="63">
        <v>76.95</v>
      </c>
      <c r="K63" s="63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.75">
      <c r="A64" s="3"/>
      <c r="B64" s="64"/>
      <c r="C64" s="64"/>
      <c r="D64" s="64"/>
      <c r="E64" s="64"/>
      <c r="F64" s="64"/>
      <c r="G64" s="39"/>
      <c r="H64" s="39"/>
      <c r="I64" s="60">
        <v>2561</v>
      </c>
      <c r="J64" s="69">
        <v>42.8</v>
      </c>
      <c r="K64" s="65"/>
      <c r="L64" s="39"/>
      <c r="M64" s="39"/>
      <c r="N64" s="39"/>
      <c r="O64" s="39"/>
      <c r="P64" s="39"/>
      <c r="Q64" s="39"/>
      <c r="R64" s="39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.75">
      <c r="B65" s="1"/>
      <c r="C65" s="1"/>
      <c r="D65" s="1"/>
      <c r="E65" s="1"/>
      <c r="I65" s="21">
        <v>2562</v>
      </c>
      <c r="J65" s="21">
        <v>39.91</v>
      </c>
      <c r="K65" s="21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.75">
      <c r="B66" s="1"/>
      <c r="C66" s="1"/>
      <c r="D66" s="1"/>
      <c r="E66" s="1"/>
      <c r="I66" s="21">
        <v>2563</v>
      </c>
      <c r="J66" s="21">
        <v>33.9</v>
      </c>
      <c r="K66" s="21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.75">
      <c r="B67" s="1"/>
      <c r="C67" s="1"/>
      <c r="D67" s="1"/>
      <c r="E67" s="1"/>
      <c r="I67" s="60">
        <v>2564</v>
      </c>
      <c r="J67" s="21">
        <v>19.13</v>
      </c>
      <c r="K67" s="21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.75">
      <c r="B68" s="1"/>
      <c r="C68" s="1"/>
      <c r="D68" s="1"/>
      <c r="E68" s="1"/>
      <c r="I68" s="21">
        <v>2565</v>
      </c>
      <c r="J68" s="21">
        <v>175.78</v>
      </c>
      <c r="K68" s="21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18">
      <c r="B69" s="1"/>
      <c r="C69" s="1"/>
      <c r="D69" s="1"/>
      <c r="E69" s="1"/>
      <c r="I69" s="21"/>
      <c r="J69" s="21"/>
      <c r="K69" s="21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18">
      <c r="B70" s="1"/>
      <c r="C70" s="1"/>
      <c r="D70" s="1"/>
      <c r="E70" s="1"/>
      <c r="I70" s="21"/>
      <c r="J70" s="21"/>
      <c r="K70" s="21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18">
      <c r="B71" s="1"/>
      <c r="C71" s="1"/>
      <c r="D71" s="1"/>
      <c r="E71" s="1"/>
      <c r="I71" s="21"/>
      <c r="J71" s="21"/>
      <c r="K71" s="21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18">
      <c r="B72" s="1"/>
      <c r="C72" s="1"/>
      <c r="D72" s="1"/>
      <c r="E72" s="1"/>
      <c r="I72" s="21"/>
      <c r="J72" s="21"/>
      <c r="K72" s="21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18">
      <c r="B73" s="1"/>
      <c r="C73" s="1"/>
      <c r="D73" s="1"/>
      <c r="E73" s="1"/>
      <c r="I73" s="21"/>
      <c r="J73" s="21"/>
      <c r="K73" s="21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18">
      <c r="B74" s="1"/>
      <c r="C74" s="1"/>
      <c r="D74" s="1"/>
      <c r="E74" s="1"/>
      <c r="I74" s="21"/>
      <c r="J74" s="21"/>
      <c r="K74" s="21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18">
      <c r="B75" s="1"/>
      <c r="C75" s="1"/>
      <c r="D75" s="1"/>
      <c r="E75" s="1"/>
      <c r="I75" s="21"/>
      <c r="J75" s="21"/>
      <c r="K75" s="21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18">
      <c r="B76" s="1"/>
      <c r="C76" s="1"/>
      <c r="D76" s="1"/>
      <c r="E76" s="1"/>
      <c r="I76" s="21"/>
      <c r="J76" s="21"/>
      <c r="K76" s="21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18">
      <c r="B77" s="1"/>
      <c r="C77" s="1"/>
      <c r="D77" s="1"/>
      <c r="E77" s="1"/>
      <c r="I77" s="21"/>
      <c r="J77" s="21"/>
      <c r="K77" s="21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18">
      <c r="A78" s="3">
        <f>ROUND(V3/5,0)</f>
        <v>6</v>
      </c>
      <c r="B78" s="1"/>
      <c r="C78" s="1"/>
      <c r="D78" s="1"/>
      <c r="E78" s="1"/>
      <c r="F78" s="1">
        <f>+A78+1</f>
        <v>7</v>
      </c>
      <c r="I78" s="21"/>
      <c r="J78" s="21"/>
      <c r="K78" s="21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18">
      <c r="A79" s="3">
        <f>V3-((A78-1)*5)</f>
        <v>3</v>
      </c>
      <c r="B79" s="1"/>
      <c r="C79" s="1"/>
      <c r="D79" s="1"/>
      <c r="E79" s="1"/>
      <c r="I79" s="21"/>
      <c r="J79" s="21"/>
      <c r="K79" s="21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18">
      <c r="A80" s="3" t="s">
        <v>12</v>
      </c>
      <c r="B80" s="66">
        <f>IF($A$79&gt;=6,VLOOKUP($F$78,$X$3:$AC$38,$A$79-4),VLOOKUP($A$78,$X$3:$AC$38,$A$79+1))</f>
        <v>0.534257</v>
      </c>
      <c r="C80" s="66"/>
      <c r="D80" s="66"/>
      <c r="E80" s="66"/>
      <c r="I80" s="21"/>
      <c r="J80" s="21"/>
      <c r="K80" s="21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18">
      <c r="A81" s="3" t="s">
        <v>13</v>
      </c>
      <c r="B81" s="66">
        <f>IF($A$79&gt;=6,VLOOKUP($F$78,$Y$58:$AD$97,$A$79-4),VLOOKUP($A$78,$Y$58:$AD$97,$A$79+1))</f>
        <v>1.104703</v>
      </c>
      <c r="C81" s="66"/>
      <c r="D81" s="66"/>
      <c r="E81" s="66"/>
      <c r="I81" s="21"/>
      <c r="J81" s="21"/>
      <c r="K81" s="21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18">
      <c r="B82" s="1"/>
      <c r="C82" s="1"/>
      <c r="D82" s="1"/>
      <c r="E82" s="1"/>
      <c r="I82" s="21"/>
      <c r="J82" s="21"/>
      <c r="K82" s="21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18">
      <c r="A83" s="3" t="s">
        <v>14</v>
      </c>
      <c r="B83" s="67">
        <f>B81/V6</f>
        <v>0.006417404556256328</v>
      </c>
      <c r="C83" s="67"/>
      <c r="D83" s="67"/>
      <c r="E83" s="67"/>
      <c r="I83" s="21"/>
      <c r="J83" s="21"/>
      <c r="K83" s="21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18">
      <c r="A84" s="3" t="s">
        <v>15</v>
      </c>
      <c r="B84" s="68">
        <f>V4-(B80/B83)</f>
        <v>77.03267094592125</v>
      </c>
      <c r="C84" s="67"/>
      <c r="D84" s="67"/>
      <c r="E84" s="67"/>
      <c r="I84" s="21"/>
      <c r="J84" s="21"/>
      <c r="K84" s="21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18">
      <c r="B85" s="1"/>
      <c r="C85" s="1"/>
      <c r="D85" s="1"/>
      <c r="E85" s="1"/>
      <c r="I85" s="21"/>
      <c r="J85" s="21"/>
      <c r="K85" s="21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18">
      <c r="B86" s="1"/>
      <c r="C86" s="1"/>
      <c r="D86" s="1"/>
      <c r="E86" s="1"/>
      <c r="I86" s="21"/>
      <c r="J86" s="21"/>
      <c r="K86" s="21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18">
      <c r="B87" s="1"/>
      <c r="C87" s="1"/>
      <c r="D87" s="1"/>
      <c r="E87" s="1"/>
      <c r="I87" s="21"/>
      <c r="J87" s="21"/>
      <c r="K87" s="21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18">
      <c r="B88" s="1"/>
      <c r="C88" s="1"/>
      <c r="D88" s="1"/>
      <c r="E88" s="1"/>
      <c r="I88" s="21"/>
      <c r="J88" s="21"/>
      <c r="K88" s="21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18">
      <c r="B89" s="1"/>
      <c r="C89" s="1"/>
      <c r="D89" s="1"/>
      <c r="E89" s="1"/>
      <c r="I89" s="21"/>
      <c r="J89" s="21"/>
      <c r="K89" s="21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18">
      <c r="B90" s="1"/>
      <c r="C90" s="1"/>
      <c r="D90" s="1"/>
      <c r="E90" s="1"/>
      <c r="I90" s="21"/>
      <c r="J90" s="21"/>
      <c r="K90" s="21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18">
      <c r="B91" s="1"/>
      <c r="C91" s="1"/>
      <c r="D91" s="1"/>
      <c r="E91" s="1"/>
      <c r="I91" s="21"/>
      <c r="J91" s="60"/>
      <c r="K91" s="21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18">
      <c r="B92" s="1"/>
      <c r="C92" s="1"/>
      <c r="D92" s="1"/>
      <c r="E92" s="1"/>
      <c r="I92" s="21"/>
      <c r="J92" s="60"/>
      <c r="K92" s="21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18">
      <c r="B93" s="1"/>
      <c r="C93" s="1"/>
      <c r="D93" s="1"/>
      <c r="E93" s="1"/>
      <c r="I93" s="21"/>
      <c r="J93" s="60"/>
      <c r="K93" s="21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18">
      <c r="B94" s="1"/>
      <c r="C94" s="1"/>
      <c r="D94" s="1"/>
      <c r="E94" s="1"/>
      <c r="I94" s="21"/>
      <c r="J94" s="60"/>
      <c r="K94" s="21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18">
      <c r="B95" s="1"/>
      <c r="C95" s="1"/>
      <c r="D95" s="1"/>
      <c r="E95" s="1"/>
      <c r="I95" s="21"/>
      <c r="J95" s="21"/>
      <c r="K95" s="21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18">
      <c r="B96" s="1"/>
      <c r="C96" s="1"/>
      <c r="D96" s="1"/>
      <c r="E96" s="1"/>
      <c r="I96" s="21"/>
      <c r="J96" s="21"/>
      <c r="K96" s="21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18">
      <c r="B97" s="1"/>
      <c r="C97" s="1"/>
      <c r="D97" s="1"/>
      <c r="E97" s="1"/>
      <c r="I97" s="21"/>
      <c r="J97" s="21"/>
      <c r="K97" s="21"/>
      <c r="Y97" s="6">
        <v>40</v>
      </c>
      <c r="Z97" s="6">
        <v>1.267948</v>
      </c>
      <c r="AA97" s="6">
        <v>1.268511</v>
      </c>
      <c r="AB97" s="6">
        <v>1.28255</v>
      </c>
    </row>
    <row r="98" spans="2:11" ht="18">
      <c r="B98" s="1"/>
      <c r="C98" s="1"/>
      <c r="D98" s="1"/>
      <c r="E98" s="1"/>
      <c r="I98" s="21"/>
      <c r="J98" s="21"/>
      <c r="K98" s="21"/>
    </row>
    <row r="99" spans="2:11" ht="18">
      <c r="B99" s="1"/>
      <c r="C99" s="1"/>
      <c r="D99" s="1"/>
      <c r="E99" s="1"/>
      <c r="I99" s="21"/>
      <c r="J99" s="21"/>
      <c r="K99" s="21"/>
    </row>
    <row r="100" spans="2:11" ht="18">
      <c r="B100" s="1"/>
      <c r="C100" s="1"/>
      <c r="D100" s="1"/>
      <c r="E100" s="1"/>
      <c r="I100" s="21"/>
      <c r="J100" s="21"/>
      <c r="K100" s="21"/>
    </row>
    <row r="101" spans="2:11" ht="18">
      <c r="B101" s="1"/>
      <c r="C101" s="1"/>
      <c r="D101" s="1"/>
      <c r="E101" s="1"/>
      <c r="I101" s="21"/>
      <c r="J101" s="21"/>
      <c r="K101" s="21"/>
    </row>
    <row r="102" spans="9:11" ht="18">
      <c r="I102" s="21"/>
      <c r="J102" s="21"/>
      <c r="K102" s="21"/>
    </row>
    <row r="103" spans="9:11" ht="18">
      <c r="I103" s="21"/>
      <c r="J103" s="21"/>
      <c r="K103" s="21"/>
    </row>
    <row r="104" spans="9:11" ht="18">
      <c r="I104" s="21"/>
      <c r="J104" s="21"/>
      <c r="K104" s="21"/>
    </row>
    <row r="105" spans="9:11" ht="18">
      <c r="I105" s="21"/>
      <c r="J105" s="21"/>
      <c r="K105" s="21"/>
    </row>
    <row r="106" spans="9:11" ht="18">
      <c r="I106" s="21"/>
      <c r="J106" s="21"/>
      <c r="K106" s="21"/>
    </row>
    <row r="107" spans="9:11" ht="18">
      <c r="I107" s="21"/>
      <c r="J107" s="21"/>
      <c r="K107" s="21"/>
    </row>
    <row r="108" spans="9:11" ht="18">
      <c r="I108" s="21"/>
      <c r="J108" s="21"/>
      <c r="K108" s="21"/>
    </row>
    <row r="109" spans="9:11" ht="18">
      <c r="I109" s="21"/>
      <c r="J109" s="21"/>
      <c r="K109" s="21"/>
    </row>
    <row r="110" spans="9:11" ht="18">
      <c r="I110" s="21"/>
      <c r="J110" s="21"/>
      <c r="K110" s="21"/>
    </row>
    <row r="111" spans="9:11" ht="18">
      <c r="I111" s="21"/>
      <c r="J111" s="21"/>
      <c r="K111" s="21"/>
    </row>
    <row r="112" spans="9:11" ht="18">
      <c r="I112" s="21"/>
      <c r="J112" s="21"/>
      <c r="K112" s="21"/>
    </row>
    <row r="113" spans="9:11" ht="18">
      <c r="I113" s="21"/>
      <c r="J113" s="21"/>
      <c r="K113" s="21"/>
    </row>
    <row r="114" spans="9:11" ht="18">
      <c r="I114" s="21"/>
      <c r="J114" s="21"/>
      <c r="K114" s="21"/>
    </row>
    <row r="115" spans="9:11" ht="18">
      <c r="I115" s="21"/>
      <c r="J115" s="21"/>
      <c r="K115" s="21"/>
    </row>
    <row r="116" spans="9:11" ht="18">
      <c r="I116" s="21"/>
      <c r="J116" s="21"/>
      <c r="K116" s="21"/>
    </row>
    <row r="117" spans="9:11" ht="18">
      <c r="I117" s="21"/>
      <c r="J117" s="21"/>
      <c r="K117" s="21"/>
    </row>
    <row r="118" spans="9:11" ht="18">
      <c r="I118" s="21"/>
      <c r="J118" s="21"/>
      <c r="K118" s="21"/>
    </row>
    <row r="119" spans="9:11" ht="18">
      <c r="I119" s="21"/>
      <c r="J119" s="21"/>
      <c r="K119" s="21"/>
    </row>
    <row r="120" spans="9:11" ht="18">
      <c r="I120" s="21"/>
      <c r="J120" s="21"/>
      <c r="K120" s="21"/>
    </row>
    <row r="121" spans="9:11" ht="18">
      <c r="I121" s="21"/>
      <c r="J121" s="21"/>
      <c r="K121" s="21"/>
    </row>
    <row r="122" spans="9:11" ht="18">
      <c r="I122" s="21"/>
      <c r="J122" s="21"/>
      <c r="K122" s="21"/>
    </row>
    <row r="123" spans="9:11" ht="18">
      <c r="I123" s="21"/>
      <c r="J123" s="21"/>
      <c r="K123" s="21"/>
    </row>
    <row r="124" spans="9:11" ht="18">
      <c r="I124" s="21"/>
      <c r="J124" s="21"/>
      <c r="K124" s="21"/>
    </row>
    <row r="125" spans="9:11" ht="18">
      <c r="I125" s="21"/>
      <c r="J125" s="21"/>
      <c r="K125" s="21"/>
    </row>
    <row r="126" spans="9:11" ht="18">
      <c r="I126" s="21"/>
      <c r="J126" s="21"/>
      <c r="K126" s="21"/>
    </row>
    <row r="127" spans="9:11" ht="18">
      <c r="I127" s="21"/>
      <c r="J127" s="21"/>
      <c r="K127" s="21"/>
    </row>
    <row r="128" spans="9:11" ht="18">
      <c r="I128" s="21"/>
      <c r="J128" s="21"/>
      <c r="K128" s="21"/>
    </row>
    <row r="129" spans="9:11" ht="18">
      <c r="I129" s="21"/>
      <c r="J129" s="21"/>
      <c r="K129" s="21"/>
    </row>
    <row r="130" spans="9:11" ht="18">
      <c r="I130" s="21"/>
      <c r="J130" s="21"/>
      <c r="K130" s="21"/>
    </row>
    <row r="131" spans="9:11" ht="18">
      <c r="I131" s="21"/>
      <c r="J131" s="21"/>
      <c r="K131" s="21"/>
    </row>
    <row r="132" spans="9:11" ht="18">
      <c r="I132" s="21"/>
      <c r="J132" s="21"/>
      <c r="K132" s="21"/>
    </row>
    <row r="133" spans="9:11" ht="18">
      <c r="I133" s="21"/>
      <c r="J133" s="21"/>
      <c r="K133" s="21"/>
    </row>
    <row r="134" spans="9:11" ht="18">
      <c r="I134" s="21"/>
      <c r="J134" s="21"/>
      <c r="K134" s="21"/>
    </row>
    <row r="135" spans="9:11" ht="18">
      <c r="I135" s="21"/>
      <c r="J135" s="21"/>
      <c r="K135" s="21"/>
    </row>
    <row r="136" spans="9:11" ht="18">
      <c r="I136" s="21"/>
      <c r="J136" s="21"/>
      <c r="K136" s="21"/>
    </row>
    <row r="137" spans="9:11" ht="18">
      <c r="I137" s="21"/>
      <c r="J137" s="21"/>
      <c r="K137" s="21"/>
    </row>
    <row r="138" spans="9:11" ht="18">
      <c r="I138" s="21"/>
      <c r="J138" s="21"/>
      <c r="K138" s="21"/>
    </row>
    <row r="139" spans="9:11" ht="18">
      <c r="I139" s="21"/>
      <c r="J139" s="21"/>
      <c r="K139" s="21"/>
    </row>
    <row r="140" spans="9:11" ht="18">
      <c r="I140" s="21"/>
      <c r="J140" s="21"/>
      <c r="K140" s="21"/>
    </row>
    <row r="141" spans="9:11" ht="18">
      <c r="I141" s="21"/>
      <c r="J141" s="21"/>
      <c r="K141" s="21"/>
    </row>
    <row r="142" spans="9:11" ht="18">
      <c r="I142" s="21"/>
      <c r="J142" s="21"/>
      <c r="K142" s="21"/>
    </row>
    <row r="143" spans="9:11" ht="18">
      <c r="I143" s="21"/>
      <c r="J143" s="21"/>
      <c r="K143" s="21"/>
    </row>
    <row r="144" spans="9:11" ht="18">
      <c r="I144" s="21"/>
      <c r="J144" s="21"/>
      <c r="K144" s="21"/>
    </row>
    <row r="145" spans="9:11" ht="18">
      <c r="I145" s="21"/>
      <c r="J145" s="21"/>
      <c r="K145" s="21"/>
    </row>
    <row r="146" spans="9:11" ht="18">
      <c r="I146" s="21"/>
      <c r="J146" s="21"/>
      <c r="K146" s="21"/>
    </row>
    <row r="147" spans="9:11" ht="18">
      <c r="I147" s="21"/>
      <c r="J147" s="21"/>
      <c r="K147" s="21"/>
    </row>
    <row r="148" spans="9:11" ht="18">
      <c r="I148" s="21"/>
      <c r="J148" s="21"/>
      <c r="K148" s="21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2" sqref="I12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Settabooth Pisanrat</cp:lastModifiedBy>
  <cp:lastPrinted>2009-08-12T03:57:29Z</cp:lastPrinted>
  <dcterms:created xsi:type="dcterms:W3CDTF">2001-08-27T04:05:15Z</dcterms:created>
  <dcterms:modified xsi:type="dcterms:W3CDTF">2023-06-08T03:24:55Z</dcterms:modified>
  <cp:category/>
  <cp:version/>
  <cp:contentType/>
  <cp:contentStatus/>
</cp:coreProperties>
</file>