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W.1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<sst xmlns="http://schemas.openxmlformats.org/spreadsheetml/2006/main" count="50" uniqueCount="25">
  <si>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</si>
  <si>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</si>
  <si>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</si>
  <si>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</si>
  <si>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</si>
  <si>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</si>
  <si>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</si>
  <si>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</si>
  <si>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</si>
  <si>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</si>
  <si>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</si>
  <si>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</si>
  <si>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</si>
  <si>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</si>
  <si>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</si>
  <si>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</si>
  <si>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</si>
  <si>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</si>
  <si>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</si>
  <si>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</si>
  <si>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</si>
  <si>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</si>
  <si>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</si>
  <si>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</si>
  <si>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W.16A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</si>
</sst>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223" fontId="5" fillId="0" borderId="0" xfId="0" applyNumberFormat="1" applyFont="1" applyBorder="1" applyAlignment="1" applyProtection="1">
      <alignment horizontal="right" vertical="justify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W.16A แม่น้ำวัง อ.แจ้ห่ม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W.16A'!$D$36:$O$36</c:f>
              <c:numCache/>
            </c:numRef>
          </c:xVal>
          <c:yVal>
            <c:numRef>
              <c:f>'Return W.16A'!$D$37:$O$37</c:f>
              <c:numCache/>
            </c:numRef>
          </c:yVal>
          <c:smooth val="0"/>
        </c:ser>
        <c:axId val="66925747"/>
        <c:axId val="65460812"/>
      </c:scatterChart>
      <c:valAx>
        <c:axId val="6692574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460812"/>
        <c:crossesAt val="10"/>
        <c:crossBetween val="midCat"/>
        <c:dispUnits/>
        <c:majorUnit val="10"/>
      </c:valAx>
      <c:valAx>
        <c:axId val="6546081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9257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AVERAGE(J41:J64)</f>
        <v>175.80125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(VAR(J41:J64))</f>
        <v>32333.8486548913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2538</v>
      </c>
      <c r="B6" s="16">
        <v>239.75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STDEV(J41:J64)</f>
        <v>179.81615237483894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2539</v>
      </c>
      <c r="B7" s="16">
        <v>157.5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2540</v>
      </c>
      <c r="B8" s="16">
        <v>154.7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2541</v>
      </c>
      <c r="B9" s="16">
        <v>100.06</v>
      </c>
      <c r="C9" s="17"/>
      <c r="D9" s="18"/>
      <c r="E9" s="20"/>
      <c r="F9" s="20"/>
      <c r="U9" s="2" t="s">
        <v>17</v>
      </c>
      <c r="V9" s="21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2542</v>
      </c>
      <c r="B10" s="16">
        <v>276.8</v>
      </c>
      <c r="C10" s="17"/>
      <c r="D10" s="18"/>
      <c r="E10" s="22"/>
      <c r="F10" s="23"/>
      <c r="U10" s="2" t="s">
        <v>18</v>
      </c>
      <c r="V10" s="21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2543</v>
      </c>
      <c r="B11" s="16">
        <v>115.5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2544</v>
      </c>
      <c r="B12" s="16">
        <v>425.2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2545</v>
      </c>
      <c r="B13" s="16">
        <v>293.55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2546</v>
      </c>
      <c r="B14" s="16">
        <v>237.4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2547</v>
      </c>
      <c r="B15" s="16">
        <v>200.84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2548</v>
      </c>
      <c r="B16" s="16">
        <v>743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2549</v>
      </c>
      <c r="B17" s="16">
        <v>539.6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2550</v>
      </c>
      <c r="B18" s="16">
        <v>39.25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2551</v>
      </c>
      <c r="B19" s="16">
        <v>78.35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2552</v>
      </c>
      <c r="B20" s="29">
        <v>12.5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2553</v>
      </c>
      <c r="B21" s="29">
        <v>81.82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2554</v>
      </c>
      <c r="B22" s="16">
        <v>128.7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2555</v>
      </c>
      <c r="B23" s="16">
        <v>20.25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2556</v>
      </c>
      <c r="B24" s="16">
        <v>36.44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2557</v>
      </c>
      <c r="B25" s="16">
        <v>28.4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2558</v>
      </c>
      <c r="B26" s="16">
        <v>14.5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2559</v>
      </c>
      <c r="B27" s="29">
        <v>175.37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2560</v>
      </c>
      <c r="B28" s="29">
        <v>76.95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2561</v>
      </c>
      <c r="B29" s="33">
        <v>42.8</v>
      </c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5"/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8"/>
      <c r="C37" s="52" t="s">
        <v>2</v>
      </c>
      <c r="D37" s="53">
        <f aca="true" t="shared" si="1" ref="D37:O37">ROUND((((-LN(-LN(1-1/D36)))+$B$83*$B$84)/$B$83),2)</f>
        <v>148.81</v>
      </c>
      <c r="E37" s="52">
        <f t="shared" si="1"/>
        <v>237.56</v>
      </c>
      <c r="F37" s="54">
        <f t="shared" si="1"/>
        <v>294.35</v>
      </c>
      <c r="G37" s="54">
        <f t="shared" si="1"/>
        <v>336.4</v>
      </c>
      <c r="H37" s="54">
        <f t="shared" si="1"/>
        <v>369.84</v>
      </c>
      <c r="I37" s="54">
        <f t="shared" si="1"/>
        <v>460.6</v>
      </c>
      <c r="J37" s="54">
        <f t="shared" si="1"/>
        <v>579.74</v>
      </c>
      <c r="K37" s="54">
        <f t="shared" si="1"/>
        <v>617.53</v>
      </c>
      <c r="L37" s="54">
        <f t="shared" si="1"/>
        <v>733.94</v>
      </c>
      <c r="M37" s="54">
        <f t="shared" si="1"/>
        <v>849.5</v>
      </c>
      <c r="N37" s="54">
        <f t="shared" si="1"/>
        <v>964.64</v>
      </c>
      <c r="O37" s="54">
        <f t="shared" si="1"/>
        <v>1116.54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8"/>
      <c r="C41" s="48"/>
      <c r="D41" s="48"/>
      <c r="E41" s="23"/>
      <c r="G41" s="62" t="s">
        <v>21</v>
      </c>
      <c r="I41" s="26">
        <v>2538</v>
      </c>
      <c r="J41" s="25">
        <v>239.75</v>
      </c>
      <c r="K41" s="26"/>
      <c r="S41" s="26"/>
      <c r="Y41" s="6"/>
      <c r="Z41" s="6"/>
      <c r="AA41" s="6"/>
      <c r="AB41" s="6"/>
    </row>
    <row r="42" spans="1:28" ht="21.75">
      <c r="A42" s="24"/>
      <c r="B42" s="46"/>
      <c r="C42" s="46"/>
      <c r="D42" s="46"/>
      <c r="E42" s="1"/>
      <c r="I42" s="26">
        <v>2539</v>
      </c>
      <c r="J42" s="25">
        <v>157.5</v>
      </c>
      <c r="K42" s="26"/>
      <c r="S42" s="26"/>
      <c r="Y42" s="6"/>
      <c r="Z42" s="6"/>
      <c r="AA42" s="6"/>
      <c r="AB42" s="6"/>
    </row>
    <row r="43" spans="1:28" ht="21.75">
      <c r="A43" s="24"/>
      <c r="B43" s="63"/>
      <c r="C43" s="63"/>
      <c r="D43" s="63"/>
      <c r="E43" s="1"/>
      <c r="I43" s="26">
        <v>2540</v>
      </c>
      <c r="J43" s="25">
        <v>154.7</v>
      </c>
      <c r="K43" s="26"/>
      <c r="S43" s="26"/>
      <c r="Y43" s="6"/>
      <c r="Z43" s="6"/>
      <c r="AA43" s="6"/>
      <c r="AB43" s="6"/>
    </row>
    <row r="44" spans="1:28" ht="21.75">
      <c r="A44" s="24"/>
      <c r="B44" s="46"/>
      <c r="C44" s="46"/>
      <c r="D44" s="46"/>
      <c r="E44" s="1"/>
      <c r="I44" s="26">
        <v>2541</v>
      </c>
      <c r="J44" s="25">
        <v>100.06</v>
      </c>
      <c r="K44" s="26"/>
      <c r="S44" s="26"/>
      <c r="Y44" s="6"/>
      <c r="Z44" s="6"/>
      <c r="AA44" s="6"/>
      <c r="AB44" s="6"/>
    </row>
    <row r="45" spans="1:28" ht="21.75">
      <c r="A45" s="24"/>
      <c r="B45" s="46"/>
      <c r="C45" s="46"/>
      <c r="D45" s="46"/>
      <c r="E45" s="64"/>
      <c r="I45" s="26">
        <v>2542</v>
      </c>
      <c r="J45" s="25">
        <v>276.8</v>
      </c>
      <c r="K45" s="26"/>
      <c r="S45" s="26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6">
        <v>2543</v>
      </c>
      <c r="J46" s="25">
        <v>115.5</v>
      </c>
      <c r="K46" s="26"/>
      <c r="S46" s="26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6">
        <v>2544</v>
      </c>
      <c r="J47" s="25">
        <v>425.2</v>
      </c>
      <c r="K47" s="26"/>
      <c r="S47" s="26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6">
        <v>2545</v>
      </c>
      <c r="J48" s="25">
        <v>293.55</v>
      </c>
      <c r="K48" s="26"/>
      <c r="S48" s="26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6">
        <v>2546</v>
      </c>
      <c r="J49" s="25">
        <v>237.4</v>
      </c>
      <c r="K49" s="26"/>
      <c r="S49" s="26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6">
        <v>2547</v>
      </c>
      <c r="J50" s="25">
        <v>200.84</v>
      </c>
      <c r="K50" s="26"/>
      <c r="S50" s="26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6">
        <v>2548</v>
      </c>
      <c r="J51" s="25">
        <v>743</v>
      </c>
      <c r="K51" s="26"/>
      <c r="S51" s="26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6">
        <v>2549</v>
      </c>
      <c r="J52" s="25">
        <v>539.6</v>
      </c>
      <c r="K52" s="26"/>
      <c r="S52" s="26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26">
        <v>2550</v>
      </c>
      <c r="J53" s="25">
        <v>39.25</v>
      </c>
      <c r="K53" s="26"/>
      <c r="S53" s="26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6">
        <v>2551</v>
      </c>
      <c r="J54" s="25">
        <v>78.35</v>
      </c>
      <c r="K54" s="26"/>
      <c r="S54" s="26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6">
        <v>2552</v>
      </c>
      <c r="J55" s="25">
        <v>12.5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2553</v>
      </c>
      <c r="J56" s="67">
        <v>81.82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68">
        <v>2554</v>
      </c>
      <c r="J57" s="26">
        <v>128.7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68">
        <v>2555</v>
      </c>
      <c r="J58" s="26">
        <v>20.25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2556</v>
      </c>
      <c r="J59" s="26">
        <v>36.44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8">
        <v>2557</v>
      </c>
      <c r="J60" s="26">
        <v>28.4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68">
        <v>2558</v>
      </c>
      <c r="J61" s="26">
        <v>14.5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2559</v>
      </c>
      <c r="J62" s="26">
        <v>175.37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68">
        <v>2560</v>
      </c>
      <c r="J63" s="71">
        <v>76.95</v>
      </c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47"/>
      <c r="H64" s="47"/>
      <c r="I64" s="68">
        <v>2561</v>
      </c>
      <c r="J64" s="83">
        <v>42.8</v>
      </c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4">
        <f>IF($A$79&gt;=6,VLOOKUP($F$78,$X$3:$AC$38,$A$79-4),VLOOKUP($A$78,$X$3:$AC$38,$A$79+1))</f>
        <v>0.52959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4">
        <f>IF($A$79&gt;=6,VLOOKUP($F$78,$Y$58:$AD$97,$A$79-4),VLOOKUP($A$78,$Y$58:$AD$97,$A$79+1))</f>
        <v>1.086464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5">
        <f>B81/V6</f>
        <v>0.006042082347169749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6">
        <f>V4-(B80/B83)</f>
        <v>88.15100467554292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2019-06-14T08:07:46Z</dcterms:modified>
  <cp:category/>
  <cp:version/>
  <cp:contentType/>
  <cp:contentStatus/>
</cp:coreProperties>
</file>