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SW.5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<sst xmlns="http://schemas.openxmlformats.org/spreadsheetml/2006/main" count="38" uniqueCount="23">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</sst>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307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595"/>
          <c:w val="0.8642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FF66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SW.5A'!$B$5:$B$42</c:f>
              <c:numCache>
                <c:ptCount val="38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SW.5A'!$C$5:$C$42</c:f>
              <c:numCache>
                <c:ptCount val="38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2837.2464</c:v>
                </c:pt>
                <c:pt idx="23">
                  <c:v>1460.5272000000002</c:v>
                </c:pt>
                <c:pt idx="24">
                  <c:v>1968.4399680000004</c:v>
                </c:pt>
                <c:pt idx="25">
                  <c:v>1055.2144320000004</c:v>
                </c:pt>
                <c:pt idx="26">
                  <c:v>1289.4197759999997</c:v>
                </c:pt>
                <c:pt idx="27">
                  <c:v>3040.6743360000005</c:v>
                </c:pt>
                <c:pt idx="28">
                  <c:v>1470.4459200000001</c:v>
                </c:pt>
                <c:pt idx="29">
                  <c:v>1472.963616</c:v>
                </c:pt>
                <c:pt idx="30">
                  <c:v>1286.16</c:v>
                </c:pt>
                <c:pt idx="31">
                  <c:v>1003.5740160000004</c:v>
                </c:pt>
                <c:pt idx="32">
                  <c:v>1146.753504</c:v>
                </c:pt>
                <c:pt idx="33">
                  <c:v>1507.3</c:v>
                </c:pt>
                <c:pt idx="34">
                  <c:v>1311.5</c:v>
                </c:pt>
                <c:pt idx="35">
                  <c:v>1085.4</c:v>
                </c:pt>
                <c:pt idx="36">
                  <c:v>1190.4</c:v>
                </c:pt>
                <c:pt idx="37">
                  <c:v>760.5671040000002</c:v>
                </c:pt>
              </c:numCache>
            </c:numRef>
          </c:val>
        </c:ser>
        <c:axId val="55936978"/>
        <c:axId val="11559627"/>
      </c:barChart>
      <c:lineChart>
        <c:grouping val="standard"/>
        <c:varyColors val="0"/>
        <c:ser>
          <c:idx val="1"/>
          <c:order val="1"/>
          <c:tx>
            <c:v>ค่าเฉลี่ย (2525 - 2546,2549 - 2563 )อยู่ระหว่างค่า+- SD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SW.5A'!$B$5:$B$41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SW.5A'!$E$5:$E$41</c:f>
              <c:numCache>
                <c:ptCount val="37"/>
                <c:pt idx="0">
                  <c:v>1601.199247783784</c:v>
                </c:pt>
                <c:pt idx="1">
                  <c:v>1601.199247783784</c:v>
                </c:pt>
                <c:pt idx="2">
                  <c:v>1601.199247783784</c:v>
                </c:pt>
                <c:pt idx="3">
                  <c:v>1601.199247783784</c:v>
                </c:pt>
                <c:pt idx="4">
                  <c:v>1601.199247783784</c:v>
                </c:pt>
                <c:pt idx="5">
                  <c:v>1601.199247783784</c:v>
                </c:pt>
                <c:pt idx="6">
                  <c:v>1601.199247783784</c:v>
                </c:pt>
                <c:pt idx="7">
                  <c:v>1601.199247783784</c:v>
                </c:pt>
                <c:pt idx="8">
                  <c:v>1601.199247783784</c:v>
                </c:pt>
                <c:pt idx="9">
                  <c:v>1601.199247783784</c:v>
                </c:pt>
                <c:pt idx="10">
                  <c:v>1601.199247783784</c:v>
                </c:pt>
                <c:pt idx="11">
                  <c:v>1601.199247783784</c:v>
                </c:pt>
                <c:pt idx="12">
                  <c:v>1601.199247783784</c:v>
                </c:pt>
                <c:pt idx="13">
                  <c:v>1601.199247783784</c:v>
                </c:pt>
                <c:pt idx="14">
                  <c:v>1601.199247783784</c:v>
                </c:pt>
                <c:pt idx="15">
                  <c:v>1601.199247783784</c:v>
                </c:pt>
                <c:pt idx="16">
                  <c:v>1601.199247783784</c:v>
                </c:pt>
                <c:pt idx="17">
                  <c:v>1601.199247783784</c:v>
                </c:pt>
                <c:pt idx="18">
                  <c:v>1601.199247783784</c:v>
                </c:pt>
                <c:pt idx="19">
                  <c:v>1601.199247783784</c:v>
                </c:pt>
                <c:pt idx="20">
                  <c:v>1601.199247783784</c:v>
                </c:pt>
                <c:pt idx="21">
                  <c:v>1601.199247783784</c:v>
                </c:pt>
                <c:pt idx="22">
                  <c:v>1601.199247783784</c:v>
                </c:pt>
                <c:pt idx="23">
                  <c:v>1601.199247783784</c:v>
                </c:pt>
                <c:pt idx="24">
                  <c:v>1601.199247783784</c:v>
                </c:pt>
                <c:pt idx="25">
                  <c:v>1601.199247783784</c:v>
                </c:pt>
                <c:pt idx="26">
                  <c:v>1601.199247783784</c:v>
                </c:pt>
                <c:pt idx="27">
                  <c:v>1601.199247783784</c:v>
                </c:pt>
                <c:pt idx="28">
                  <c:v>1601.199247783784</c:v>
                </c:pt>
                <c:pt idx="29">
                  <c:v>1601.199247783784</c:v>
                </c:pt>
                <c:pt idx="30">
                  <c:v>1601.199247783784</c:v>
                </c:pt>
                <c:pt idx="31">
                  <c:v>1601.199247783784</c:v>
                </c:pt>
                <c:pt idx="32">
                  <c:v>1601.199247783784</c:v>
                </c:pt>
                <c:pt idx="33">
                  <c:v>1601.199247783784</c:v>
                </c:pt>
                <c:pt idx="34">
                  <c:v>1601.199247783784</c:v>
                </c:pt>
                <c:pt idx="35">
                  <c:v>1601.199247783784</c:v>
                </c:pt>
                <c:pt idx="36">
                  <c:v>1601.199247783784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SW.5A'!$B$5:$B$41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SW.5A'!$H$5:$H$41</c:f>
              <c:numCache>
                <c:ptCount val="37"/>
                <c:pt idx="0">
                  <c:v>2099.935624012488</c:v>
                </c:pt>
                <c:pt idx="1">
                  <c:v>2099.935624012488</c:v>
                </c:pt>
                <c:pt idx="2">
                  <c:v>2099.935624012488</c:v>
                </c:pt>
                <c:pt idx="3">
                  <c:v>2099.935624012488</c:v>
                </c:pt>
                <c:pt idx="4">
                  <c:v>2099.935624012488</c:v>
                </c:pt>
                <c:pt idx="5">
                  <c:v>2099.935624012488</c:v>
                </c:pt>
                <c:pt idx="6">
                  <c:v>2099.935624012488</c:v>
                </c:pt>
                <c:pt idx="7">
                  <c:v>2099.935624012488</c:v>
                </c:pt>
                <c:pt idx="8">
                  <c:v>2099.935624012488</c:v>
                </c:pt>
                <c:pt idx="9">
                  <c:v>2099.935624012488</c:v>
                </c:pt>
                <c:pt idx="10">
                  <c:v>2099.935624012488</c:v>
                </c:pt>
                <c:pt idx="11">
                  <c:v>2099.935624012488</c:v>
                </c:pt>
                <c:pt idx="12">
                  <c:v>2099.935624012488</c:v>
                </c:pt>
                <c:pt idx="13">
                  <c:v>2099.935624012488</c:v>
                </c:pt>
                <c:pt idx="14">
                  <c:v>2099.935624012488</c:v>
                </c:pt>
                <c:pt idx="15">
                  <c:v>2099.935624012488</c:v>
                </c:pt>
                <c:pt idx="16">
                  <c:v>2099.935624012488</c:v>
                </c:pt>
                <c:pt idx="17">
                  <c:v>2099.935624012488</c:v>
                </c:pt>
                <c:pt idx="18">
                  <c:v>2099.935624012488</c:v>
                </c:pt>
                <c:pt idx="19">
                  <c:v>2099.935624012488</c:v>
                </c:pt>
                <c:pt idx="20">
                  <c:v>2099.935624012488</c:v>
                </c:pt>
                <c:pt idx="21">
                  <c:v>2099.935624012488</c:v>
                </c:pt>
                <c:pt idx="22">
                  <c:v>2099.935624012488</c:v>
                </c:pt>
                <c:pt idx="23">
                  <c:v>2099.935624012488</c:v>
                </c:pt>
                <c:pt idx="24">
                  <c:v>2099.935624012488</c:v>
                </c:pt>
                <c:pt idx="25">
                  <c:v>2099.935624012488</c:v>
                </c:pt>
                <c:pt idx="26">
                  <c:v>2099.935624012488</c:v>
                </c:pt>
                <c:pt idx="27">
                  <c:v>2099.935624012488</c:v>
                </c:pt>
                <c:pt idx="28">
                  <c:v>2099.935624012488</c:v>
                </c:pt>
                <c:pt idx="29">
                  <c:v>2099.935624012488</c:v>
                </c:pt>
                <c:pt idx="30">
                  <c:v>2099.935624012488</c:v>
                </c:pt>
                <c:pt idx="31">
                  <c:v>2099.935624012488</c:v>
                </c:pt>
                <c:pt idx="32">
                  <c:v>2099.935624012488</c:v>
                </c:pt>
                <c:pt idx="33">
                  <c:v>2099.935624012488</c:v>
                </c:pt>
                <c:pt idx="34">
                  <c:v>2099.935624012488</c:v>
                </c:pt>
                <c:pt idx="35">
                  <c:v>2099.935624012488</c:v>
                </c:pt>
                <c:pt idx="36">
                  <c:v>2099.935624012488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SW.5A'!$B$5:$B$41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SW.5A'!$F$5:$F$41</c:f>
              <c:numCache>
                <c:ptCount val="37"/>
                <c:pt idx="0">
                  <c:v>1102.4628715550798</c:v>
                </c:pt>
                <c:pt idx="1">
                  <c:v>1102.4628715550798</c:v>
                </c:pt>
                <c:pt idx="2">
                  <c:v>1102.4628715550798</c:v>
                </c:pt>
                <c:pt idx="3">
                  <c:v>1102.4628715550798</c:v>
                </c:pt>
                <c:pt idx="4">
                  <c:v>1102.4628715550798</c:v>
                </c:pt>
                <c:pt idx="5">
                  <c:v>1102.4628715550798</c:v>
                </c:pt>
                <c:pt idx="6">
                  <c:v>1102.4628715550798</c:v>
                </c:pt>
                <c:pt idx="7">
                  <c:v>1102.4628715550798</c:v>
                </c:pt>
                <c:pt idx="8">
                  <c:v>1102.4628715550798</c:v>
                </c:pt>
                <c:pt idx="9">
                  <c:v>1102.4628715550798</c:v>
                </c:pt>
                <c:pt idx="10">
                  <c:v>1102.4628715550798</c:v>
                </c:pt>
                <c:pt idx="11">
                  <c:v>1102.4628715550798</c:v>
                </c:pt>
                <c:pt idx="12">
                  <c:v>1102.4628715550798</c:v>
                </c:pt>
                <c:pt idx="13">
                  <c:v>1102.4628715550798</c:v>
                </c:pt>
                <c:pt idx="14">
                  <c:v>1102.4628715550798</c:v>
                </c:pt>
                <c:pt idx="15">
                  <c:v>1102.4628715550798</c:v>
                </c:pt>
                <c:pt idx="16">
                  <c:v>1102.4628715550798</c:v>
                </c:pt>
                <c:pt idx="17">
                  <c:v>1102.4628715550798</c:v>
                </c:pt>
                <c:pt idx="18">
                  <c:v>1102.4628715550798</c:v>
                </c:pt>
                <c:pt idx="19">
                  <c:v>1102.4628715550798</c:v>
                </c:pt>
                <c:pt idx="20">
                  <c:v>1102.4628715550798</c:v>
                </c:pt>
                <c:pt idx="21">
                  <c:v>1102.4628715550798</c:v>
                </c:pt>
                <c:pt idx="22">
                  <c:v>1102.4628715550798</c:v>
                </c:pt>
                <c:pt idx="23">
                  <c:v>1102.4628715550798</c:v>
                </c:pt>
                <c:pt idx="24">
                  <c:v>1102.4628715550798</c:v>
                </c:pt>
                <c:pt idx="25">
                  <c:v>1102.4628715550798</c:v>
                </c:pt>
                <c:pt idx="26">
                  <c:v>1102.4628715550798</c:v>
                </c:pt>
                <c:pt idx="27">
                  <c:v>1102.4628715550798</c:v>
                </c:pt>
                <c:pt idx="28">
                  <c:v>1102.4628715550798</c:v>
                </c:pt>
                <c:pt idx="29">
                  <c:v>1102.4628715550798</c:v>
                </c:pt>
                <c:pt idx="30">
                  <c:v>1102.4628715550798</c:v>
                </c:pt>
                <c:pt idx="31">
                  <c:v>1102.4628715550798</c:v>
                </c:pt>
                <c:pt idx="32">
                  <c:v>1102.4628715550798</c:v>
                </c:pt>
                <c:pt idx="33">
                  <c:v>1102.4628715550798</c:v>
                </c:pt>
                <c:pt idx="34">
                  <c:v>1102.4628715550798</c:v>
                </c:pt>
                <c:pt idx="35">
                  <c:v>1102.4628715550798</c:v>
                </c:pt>
                <c:pt idx="36">
                  <c:v>1102.4628715550798</c:v>
                </c:pt>
              </c:numCache>
            </c:numRef>
          </c:val>
          <c:smooth val="0"/>
        </c:ser>
        <c:axId val="55936978"/>
        <c:axId val="11559627"/>
      </c:lineChart>
      <c:catAx>
        <c:axId val="55936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559627"/>
        <c:crossesAt val="0"/>
        <c:auto val="1"/>
        <c:lblOffset val="100"/>
        <c:tickLblSkip val="1"/>
        <c:noMultiLvlLbl val="0"/>
      </c:catAx>
      <c:valAx>
        <c:axId val="1155962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93697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7"/>
          <c:w val="0.98775"/>
          <c:h val="0.1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29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157"/>
          <c:w val="0.858"/>
          <c:h val="0.753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SW.5A'!$B$5:$B$42</c:f>
              <c:numCache>
                <c:ptCount val="38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SW.5A'!$C$5:$C$41</c:f>
              <c:numCache>
                <c:ptCount val="37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2837.2464</c:v>
                </c:pt>
                <c:pt idx="23">
                  <c:v>1460.5272000000002</c:v>
                </c:pt>
                <c:pt idx="24">
                  <c:v>1968.4399680000004</c:v>
                </c:pt>
                <c:pt idx="25">
                  <c:v>1055.2144320000004</c:v>
                </c:pt>
                <c:pt idx="26">
                  <c:v>1289.4197759999997</c:v>
                </c:pt>
                <c:pt idx="27">
                  <c:v>3040.6743360000005</c:v>
                </c:pt>
                <c:pt idx="28">
                  <c:v>1470.4459200000001</c:v>
                </c:pt>
                <c:pt idx="29">
                  <c:v>1472.963616</c:v>
                </c:pt>
                <c:pt idx="30">
                  <c:v>1286.16</c:v>
                </c:pt>
                <c:pt idx="31">
                  <c:v>1003.5740160000004</c:v>
                </c:pt>
                <c:pt idx="32">
                  <c:v>1146.753504</c:v>
                </c:pt>
                <c:pt idx="33">
                  <c:v>1507.3</c:v>
                </c:pt>
                <c:pt idx="34">
                  <c:v>1311.5</c:v>
                </c:pt>
                <c:pt idx="35">
                  <c:v>1085.4</c:v>
                </c:pt>
                <c:pt idx="36">
                  <c:v>1190.4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(2525 - 2546,2549 - 2563 ) 37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SW.5A'!$B$5:$B$41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SW.5A'!$E$5:$E$41</c:f>
              <c:numCache>
                <c:ptCount val="37"/>
                <c:pt idx="0">
                  <c:v>1601.199247783784</c:v>
                </c:pt>
                <c:pt idx="1">
                  <c:v>1601.199247783784</c:v>
                </c:pt>
                <c:pt idx="2">
                  <c:v>1601.199247783784</c:v>
                </c:pt>
                <c:pt idx="3">
                  <c:v>1601.199247783784</c:v>
                </c:pt>
                <c:pt idx="4">
                  <c:v>1601.199247783784</c:v>
                </c:pt>
                <c:pt idx="5">
                  <c:v>1601.199247783784</c:v>
                </c:pt>
                <c:pt idx="6">
                  <c:v>1601.199247783784</c:v>
                </c:pt>
                <c:pt idx="7">
                  <c:v>1601.199247783784</c:v>
                </c:pt>
                <c:pt idx="8">
                  <c:v>1601.199247783784</c:v>
                </c:pt>
                <c:pt idx="9">
                  <c:v>1601.199247783784</c:v>
                </c:pt>
                <c:pt idx="10">
                  <c:v>1601.199247783784</c:v>
                </c:pt>
                <c:pt idx="11">
                  <c:v>1601.199247783784</c:v>
                </c:pt>
                <c:pt idx="12">
                  <c:v>1601.199247783784</c:v>
                </c:pt>
                <c:pt idx="13">
                  <c:v>1601.199247783784</c:v>
                </c:pt>
                <c:pt idx="14">
                  <c:v>1601.199247783784</c:v>
                </c:pt>
                <c:pt idx="15">
                  <c:v>1601.199247783784</c:v>
                </c:pt>
                <c:pt idx="16">
                  <c:v>1601.199247783784</c:v>
                </c:pt>
                <c:pt idx="17">
                  <c:v>1601.199247783784</c:v>
                </c:pt>
                <c:pt idx="18">
                  <c:v>1601.199247783784</c:v>
                </c:pt>
                <c:pt idx="19">
                  <c:v>1601.199247783784</c:v>
                </c:pt>
                <c:pt idx="20">
                  <c:v>1601.199247783784</c:v>
                </c:pt>
                <c:pt idx="21">
                  <c:v>1601.199247783784</c:v>
                </c:pt>
                <c:pt idx="22">
                  <c:v>1601.199247783784</c:v>
                </c:pt>
                <c:pt idx="23">
                  <c:v>1601.199247783784</c:v>
                </c:pt>
                <c:pt idx="24">
                  <c:v>1601.199247783784</c:v>
                </c:pt>
                <c:pt idx="25">
                  <c:v>1601.199247783784</c:v>
                </c:pt>
                <c:pt idx="26">
                  <c:v>1601.199247783784</c:v>
                </c:pt>
                <c:pt idx="27">
                  <c:v>1601.199247783784</c:v>
                </c:pt>
                <c:pt idx="28">
                  <c:v>1601.199247783784</c:v>
                </c:pt>
                <c:pt idx="29">
                  <c:v>1601.199247783784</c:v>
                </c:pt>
                <c:pt idx="30">
                  <c:v>1601.199247783784</c:v>
                </c:pt>
                <c:pt idx="31">
                  <c:v>1601.199247783784</c:v>
                </c:pt>
                <c:pt idx="32">
                  <c:v>1601.199247783784</c:v>
                </c:pt>
                <c:pt idx="33">
                  <c:v>1601.199247783784</c:v>
                </c:pt>
                <c:pt idx="34">
                  <c:v>1601.199247783784</c:v>
                </c:pt>
                <c:pt idx="35">
                  <c:v>1601.199247783784</c:v>
                </c:pt>
                <c:pt idx="36">
                  <c:v>1601.199247783784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SW.5A'!$B$5:$B$42</c:f>
              <c:numCache>
                <c:ptCount val="38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SW.5A'!$D$5:$D$42</c:f>
              <c:numCache>
                <c:ptCount val="38"/>
                <c:pt idx="37">
                  <c:v>760.5671040000002</c:v>
                </c:pt>
              </c:numCache>
            </c:numRef>
          </c:val>
          <c:smooth val="0"/>
        </c:ser>
        <c:marker val="1"/>
        <c:axId val="66793728"/>
        <c:axId val="57969921"/>
      </c:lineChart>
      <c:catAx>
        <c:axId val="6679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969921"/>
        <c:crossesAt val="0"/>
        <c:auto val="1"/>
        <c:lblOffset val="100"/>
        <c:tickLblSkip val="1"/>
        <c:noMultiLvlLbl val="0"/>
      </c:catAx>
      <c:valAx>
        <c:axId val="5796992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79372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1025"/>
          <c:y val="0.92175"/>
          <c:w val="0.989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0.40875</cdr:x>
      <cdr:y>0.439</cdr:y>
    </cdr:from>
    <cdr:to>
      <cdr:x>0.54325</cdr:x>
      <cdr:y>0.4775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2705100"/>
          <a:ext cx="126682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1,601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0.55875</cdr:x>
      <cdr:y>0.35</cdr:y>
    </cdr:from>
    <cdr:to>
      <cdr:x>0.70225</cdr:x>
      <cdr:y>0.389</cdr:y>
    </cdr:to>
    <cdr:sp>
      <cdr:nvSpPr>
        <cdr:cNvPr id="2" name="TextBox 1"/>
        <cdr:cNvSpPr txBox="1">
          <a:spLocks noChangeArrowheads="1"/>
        </cdr:cNvSpPr>
      </cdr:nvSpPr>
      <cdr:spPr>
        <a:xfrm>
          <a:off x="5248275" y="2152650"/>
          <a:ext cx="13525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2,100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0.29275</cdr:x>
      <cdr:y>0.59675</cdr:y>
    </cdr:from>
    <cdr:to>
      <cdr:x>0.434</cdr:x>
      <cdr:y>0.63525</cdr:y>
    </cdr:to>
    <cdr:sp>
      <cdr:nvSpPr>
        <cdr:cNvPr id="3" name="TextBox 1"/>
        <cdr:cNvSpPr txBox="1">
          <a:spLocks noChangeArrowheads="1"/>
        </cdr:cNvSpPr>
      </cdr:nvSpPr>
      <cdr:spPr>
        <a:xfrm>
          <a:off x="2743200" y="3676650"/>
          <a:ext cx="13239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1,102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0.22375</cdr:x>
      <cdr:y>0.36275</cdr:y>
    </cdr:from>
    <cdr:to>
      <cdr:x>0.278</cdr:x>
      <cdr:y>0.52575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95500" y="2238375"/>
          <a:ext cx="514350" cy="10096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6">
          <cell r="K26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3"/>
  <sheetViews>
    <sheetView zoomScalePageLayoutView="0" workbookViewId="0" topLeftCell="A28">
      <selection activeCell="J45" sqref="J4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2525</v>
      </c>
      <c r="C5" s="54">
        <v>2120.3</v>
      </c>
      <c r="D5" s="55"/>
      <c r="E5" s="56">
        <f aca="true" t="shared" si="0" ref="E5:E41">$C$54</f>
        <v>1601.199247783784</v>
      </c>
      <c r="F5" s="57">
        <f aca="true" t="shared" si="1" ref="F5:F41">+$C$57</f>
        <v>1102.4628715550798</v>
      </c>
      <c r="G5" s="58">
        <f aca="true" t="shared" si="2" ref="G5:G41">$C$55</f>
        <v>498.73637622870416</v>
      </c>
      <c r="H5" s="59">
        <f aca="true" t="shared" si="3" ref="H5:H41">+$C$58</f>
        <v>2099.935624012488</v>
      </c>
      <c r="I5" s="2">
        <v>1</v>
      </c>
    </row>
    <row r="6" spans="2:9" ht="12">
      <c r="B6" s="22">
        <v>2526</v>
      </c>
      <c r="C6" s="60">
        <v>1859.5</v>
      </c>
      <c r="D6" s="55"/>
      <c r="E6" s="61">
        <f t="shared" si="0"/>
        <v>1601.199247783784</v>
      </c>
      <c r="F6" s="62">
        <f t="shared" si="1"/>
        <v>1102.4628715550798</v>
      </c>
      <c r="G6" s="63">
        <f t="shared" si="2"/>
        <v>498.73637622870416</v>
      </c>
      <c r="H6" s="64">
        <f t="shared" si="3"/>
        <v>2099.935624012488</v>
      </c>
      <c r="I6" s="2">
        <f>I5+1</f>
        <v>2</v>
      </c>
    </row>
    <row r="7" spans="2:9" ht="12">
      <c r="B7" s="22">
        <v>2527</v>
      </c>
      <c r="C7" s="60">
        <v>1523.2</v>
      </c>
      <c r="D7" s="55"/>
      <c r="E7" s="61">
        <f t="shared" si="0"/>
        <v>1601.199247783784</v>
      </c>
      <c r="F7" s="62">
        <f t="shared" si="1"/>
        <v>1102.4628715550798</v>
      </c>
      <c r="G7" s="63">
        <f t="shared" si="2"/>
        <v>498.73637622870416</v>
      </c>
      <c r="H7" s="64">
        <f t="shared" si="3"/>
        <v>2099.935624012488</v>
      </c>
      <c r="I7" s="2">
        <f aca="true" t="shared" si="4" ref="I7:I41">I6+1</f>
        <v>3</v>
      </c>
    </row>
    <row r="8" spans="2:9" ht="12">
      <c r="B8" s="22">
        <v>2528</v>
      </c>
      <c r="C8" s="60">
        <v>2046.53</v>
      </c>
      <c r="D8" s="55"/>
      <c r="E8" s="61">
        <f t="shared" si="0"/>
        <v>1601.199247783784</v>
      </c>
      <c r="F8" s="62">
        <f t="shared" si="1"/>
        <v>1102.4628715550798</v>
      </c>
      <c r="G8" s="63">
        <f t="shared" si="2"/>
        <v>498.73637622870416</v>
      </c>
      <c r="H8" s="64">
        <f t="shared" si="3"/>
        <v>2099.935624012488</v>
      </c>
      <c r="I8" s="2">
        <f t="shared" si="4"/>
        <v>4</v>
      </c>
    </row>
    <row r="9" spans="2:9" ht="12">
      <c r="B9" s="22">
        <v>2529</v>
      </c>
      <c r="C9" s="60">
        <v>1294.33</v>
      </c>
      <c r="D9" s="55"/>
      <c r="E9" s="61">
        <f t="shared" si="0"/>
        <v>1601.199247783784</v>
      </c>
      <c r="F9" s="62">
        <f t="shared" si="1"/>
        <v>1102.4628715550798</v>
      </c>
      <c r="G9" s="63">
        <f t="shared" si="2"/>
        <v>498.73637622870416</v>
      </c>
      <c r="H9" s="64">
        <f t="shared" si="3"/>
        <v>2099.935624012488</v>
      </c>
      <c r="I9" s="2">
        <f t="shared" si="4"/>
        <v>5</v>
      </c>
    </row>
    <row r="10" spans="2:9" ht="12">
      <c r="B10" s="22">
        <v>2530</v>
      </c>
      <c r="C10" s="60">
        <v>1621.06</v>
      </c>
      <c r="D10" s="55"/>
      <c r="E10" s="61">
        <f t="shared" si="0"/>
        <v>1601.199247783784</v>
      </c>
      <c r="F10" s="62">
        <f t="shared" si="1"/>
        <v>1102.4628715550798</v>
      </c>
      <c r="G10" s="63">
        <f t="shared" si="2"/>
        <v>498.73637622870416</v>
      </c>
      <c r="H10" s="64">
        <f t="shared" si="3"/>
        <v>2099.935624012488</v>
      </c>
      <c r="I10" s="2">
        <f t="shared" si="4"/>
        <v>6</v>
      </c>
    </row>
    <row r="11" spans="2:9" ht="12">
      <c r="B11" s="22">
        <v>2531</v>
      </c>
      <c r="C11" s="60">
        <v>1231.61</v>
      </c>
      <c r="D11" s="55"/>
      <c r="E11" s="61">
        <f t="shared" si="0"/>
        <v>1601.199247783784</v>
      </c>
      <c r="F11" s="62">
        <f t="shared" si="1"/>
        <v>1102.4628715550798</v>
      </c>
      <c r="G11" s="63">
        <f t="shared" si="2"/>
        <v>498.73637622870416</v>
      </c>
      <c r="H11" s="64">
        <f t="shared" si="3"/>
        <v>2099.935624012488</v>
      </c>
      <c r="I11" s="2">
        <f t="shared" si="4"/>
        <v>7</v>
      </c>
    </row>
    <row r="12" spans="2:9" ht="12">
      <c r="B12" s="22">
        <v>2532</v>
      </c>
      <c r="C12" s="60">
        <v>1456.29</v>
      </c>
      <c r="D12" s="55"/>
      <c r="E12" s="61">
        <f t="shared" si="0"/>
        <v>1601.199247783784</v>
      </c>
      <c r="F12" s="62">
        <f t="shared" si="1"/>
        <v>1102.4628715550798</v>
      </c>
      <c r="G12" s="63">
        <f t="shared" si="2"/>
        <v>498.73637622870416</v>
      </c>
      <c r="H12" s="64">
        <f t="shared" si="3"/>
        <v>2099.935624012488</v>
      </c>
      <c r="I12" s="2">
        <f t="shared" si="4"/>
        <v>8</v>
      </c>
    </row>
    <row r="13" spans="2:9" ht="12">
      <c r="B13" s="22">
        <v>2533</v>
      </c>
      <c r="C13" s="60">
        <v>1527.29</v>
      </c>
      <c r="D13" s="55"/>
      <c r="E13" s="61">
        <f t="shared" si="0"/>
        <v>1601.199247783784</v>
      </c>
      <c r="F13" s="62">
        <f t="shared" si="1"/>
        <v>1102.4628715550798</v>
      </c>
      <c r="G13" s="63">
        <f t="shared" si="2"/>
        <v>498.73637622870416</v>
      </c>
      <c r="H13" s="64">
        <f t="shared" si="3"/>
        <v>2099.935624012488</v>
      </c>
      <c r="I13" s="2">
        <f t="shared" si="4"/>
        <v>9</v>
      </c>
    </row>
    <row r="14" spans="2:9" ht="12">
      <c r="B14" s="22">
        <v>2534</v>
      </c>
      <c r="C14" s="60">
        <v>1598.34</v>
      </c>
      <c r="D14" s="55"/>
      <c r="E14" s="61">
        <f t="shared" si="0"/>
        <v>1601.199247783784</v>
      </c>
      <c r="F14" s="62">
        <f t="shared" si="1"/>
        <v>1102.4628715550798</v>
      </c>
      <c r="G14" s="63">
        <f t="shared" si="2"/>
        <v>498.73637622870416</v>
      </c>
      <c r="H14" s="64">
        <f t="shared" si="3"/>
        <v>2099.935624012488</v>
      </c>
      <c r="I14" s="2">
        <f t="shared" si="4"/>
        <v>10</v>
      </c>
    </row>
    <row r="15" spans="2:9" ht="12">
      <c r="B15" s="22">
        <v>2535</v>
      </c>
      <c r="C15" s="60">
        <v>1462.41</v>
      </c>
      <c r="D15" s="55"/>
      <c r="E15" s="61">
        <f t="shared" si="0"/>
        <v>1601.199247783784</v>
      </c>
      <c r="F15" s="62">
        <f t="shared" si="1"/>
        <v>1102.4628715550798</v>
      </c>
      <c r="G15" s="63">
        <f t="shared" si="2"/>
        <v>498.73637622870416</v>
      </c>
      <c r="H15" s="64">
        <f t="shared" si="3"/>
        <v>2099.935624012488</v>
      </c>
      <c r="I15" s="2">
        <f t="shared" si="4"/>
        <v>11</v>
      </c>
    </row>
    <row r="16" spans="2:9" ht="12">
      <c r="B16" s="22">
        <v>2536</v>
      </c>
      <c r="C16" s="60">
        <v>1396.87</v>
      </c>
      <c r="D16" s="55"/>
      <c r="E16" s="61">
        <f t="shared" si="0"/>
        <v>1601.199247783784</v>
      </c>
      <c r="F16" s="62">
        <f t="shared" si="1"/>
        <v>1102.4628715550798</v>
      </c>
      <c r="G16" s="63">
        <f t="shared" si="2"/>
        <v>498.73637622870416</v>
      </c>
      <c r="H16" s="64">
        <f t="shared" si="3"/>
        <v>2099.935624012488</v>
      </c>
      <c r="I16" s="2">
        <f t="shared" si="4"/>
        <v>12</v>
      </c>
    </row>
    <row r="17" spans="2:9" ht="12">
      <c r="B17" s="22">
        <v>2537</v>
      </c>
      <c r="C17" s="60">
        <v>2592.32</v>
      </c>
      <c r="D17" s="55"/>
      <c r="E17" s="61">
        <f t="shared" si="0"/>
        <v>1601.199247783784</v>
      </c>
      <c r="F17" s="62">
        <f t="shared" si="1"/>
        <v>1102.4628715550798</v>
      </c>
      <c r="G17" s="63">
        <f t="shared" si="2"/>
        <v>498.73637622870416</v>
      </c>
      <c r="H17" s="64">
        <f t="shared" si="3"/>
        <v>2099.935624012488</v>
      </c>
      <c r="I17" s="2">
        <f t="shared" si="4"/>
        <v>13</v>
      </c>
    </row>
    <row r="18" spans="2:9" ht="12">
      <c r="B18" s="22">
        <v>2538</v>
      </c>
      <c r="C18" s="60">
        <v>2302.67</v>
      </c>
      <c r="D18" s="55"/>
      <c r="E18" s="61">
        <f t="shared" si="0"/>
        <v>1601.199247783784</v>
      </c>
      <c r="F18" s="62">
        <f t="shared" si="1"/>
        <v>1102.4628715550798</v>
      </c>
      <c r="G18" s="63">
        <f t="shared" si="2"/>
        <v>498.73637622870416</v>
      </c>
      <c r="H18" s="64">
        <f t="shared" si="3"/>
        <v>2099.935624012488</v>
      </c>
      <c r="I18" s="2">
        <f t="shared" si="4"/>
        <v>14</v>
      </c>
    </row>
    <row r="19" spans="2:9" ht="12">
      <c r="B19" s="22">
        <v>2539</v>
      </c>
      <c r="C19" s="60">
        <v>1715.771</v>
      </c>
      <c r="D19" s="55"/>
      <c r="E19" s="61">
        <f t="shared" si="0"/>
        <v>1601.199247783784</v>
      </c>
      <c r="F19" s="62">
        <f t="shared" si="1"/>
        <v>1102.4628715550798</v>
      </c>
      <c r="G19" s="63">
        <f t="shared" si="2"/>
        <v>498.73637622870416</v>
      </c>
      <c r="H19" s="64">
        <f t="shared" si="3"/>
        <v>2099.935624012488</v>
      </c>
      <c r="I19" s="2">
        <f t="shared" si="4"/>
        <v>15</v>
      </c>
    </row>
    <row r="20" spans="2:9" ht="12">
      <c r="B20" s="22">
        <v>2540</v>
      </c>
      <c r="C20" s="60">
        <v>1475.588</v>
      </c>
      <c r="D20" s="55"/>
      <c r="E20" s="61">
        <f t="shared" si="0"/>
        <v>1601.199247783784</v>
      </c>
      <c r="F20" s="62">
        <f t="shared" si="1"/>
        <v>1102.4628715550798</v>
      </c>
      <c r="G20" s="63">
        <f t="shared" si="2"/>
        <v>498.73637622870416</v>
      </c>
      <c r="H20" s="64">
        <f t="shared" si="3"/>
        <v>2099.935624012488</v>
      </c>
      <c r="I20" s="2">
        <f t="shared" si="4"/>
        <v>16</v>
      </c>
    </row>
    <row r="21" spans="2:9" ht="12">
      <c r="B21" s="22">
        <v>2541</v>
      </c>
      <c r="C21" s="65">
        <v>662.4929999999999</v>
      </c>
      <c r="D21" s="55"/>
      <c r="E21" s="61">
        <f t="shared" si="0"/>
        <v>1601.199247783784</v>
      </c>
      <c r="F21" s="62">
        <f t="shared" si="1"/>
        <v>1102.4628715550798</v>
      </c>
      <c r="G21" s="63">
        <f t="shared" si="2"/>
        <v>498.73637622870416</v>
      </c>
      <c r="H21" s="64">
        <f t="shared" si="3"/>
        <v>2099.935624012488</v>
      </c>
      <c r="I21" s="2">
        <f t="shared" si="4"/>
        <v>17</v>
      </c>
    </row>
    <row r="22" spans="2:9" ht="12">
      <c r="B22" s="22">
        <v>2542</v>
      </c>
      <c r="C22" s="65">
        <v>1423.169</v>
      </c>
      <c r="D22" s="55"/>
      <c r="E22" s="61">
        <f t="shared" si="0"/>
        <v>1601.199247783784</v>
      </c>
      <c r="F22" s="62">
        <f t="shared" si="1"/>
        <v>1102.4628715550798</v>
      </c>
      <c r="G22" s="63">
        <f t="shared" si="2"/>
        <v>498.73637622870416</v>
      </c>
      <c r="H22" s="64">
        <f t="shared" si="3"/>
        <v>2099.935624012488</v>
      </c>
      <c r="I22" s="2">
        <f t="shared" si="4"/>
        <v>18</v>
      </c>
    </row>
    <row r="23" spans="2:9" ht="12">
      <c r="B23" s="22">
        <v>2543</v>
      </c>
      <c r="C23" s="65">
        <v>1835.3010000000002</v>
      </c>
      <c r="D23" s="55"/>
      <c r="E23" s="61">
        <f t="shared" si="0"/>
        <v>1601.199247783784</v>
      </c>
      <c r="F23" s="62">
        <f t="shared" si="1"/>
        <v>1102.4628715550798</v>
      </c>
      <c r="G23" s="63">
        <f t="shared" si="2"/>
        <v>498.73637622870416</v>
      </c>
      <c r="H23" s="64">
        <f t="shared" si="3"/>
        <v>2099.935624012488</v>
      </c>
      <c r="I23" s="2">
        <f t="shared" si="4"/>
        <v>19</v>
      </c>
    </row>
    <row r="24" spans="2:9" ht="12">
      <c r="B24" s="22">
        <v>2544</v>
      </c>
      <c r="C24" s="65">
        <v>1594.356</v>
      </c>
      <c r="D24" s="55"/>
      <c r="E24" s="61">
        <f t="shared" si="0"/>
        <v>1601.199247783784</v>
      </c>
      <c r="F24" s="62">
        <f t="shared" si="1"/>
        <v>1102.4628715550798</v>
      </c>
      <c r="G24" s="63">
        <f t="shared" si="2"/>
        <v>498.73637622870416</v>
      </c>
      <c r="H24" s="64">
        <f t="shared" si="3"/>
        <v>2099.935624012488</v>
      </c>
      <c r="I24" s="2">
        <f t="shared" si="4"/>
        <v>20</v>
      </c>
    </row>
    <row r="25" spans="2:9" ht="12">
      <c r="B25" s="22">
        <v>2545</v>
      </c>
      <c r="C25" s="65">
        <v>2032.1680000000003</v>
      </c>
      <c r="D25" s="55"/>
      <c r="E25" s="61">
        <f t="shared" si="0"/>
        <v>1601.199247783784</v>
      </c>
      <c r="F25" s="62">
        <f t="shared" si="1"/>
        <v>1102.4628715550798</v>
      </c>
      <c r="G25" s="63">
        <f t="shared" si="2"/>
        <v>498.73637622870416</v>
      </c>
      <c r="H25" s="64">
        <f t="shared" si="3"/>
        <v>2099.935624012488</v>
      </c>
      <c r="I25" s="2">
        <f t="shared" si="4"/>
        <v>21</v>
      </c>
    </row>
    <row r="26" spans="2:9" ht="12">
      <c r="B26" s="22">
        <v>2546</v>
      </c>
      <c r="C26" s="65">
        <v>1346.787</v>
      </c>
      <c r="D26" s="55"/>
      <c r="E26" s="61">
        <f t="shared" si="0"/>
        <v>1601.199247783784</v>
      </c>
      <c r="F26" s="62">
        <f t="shared" si="1"/>
        <v>1102.4628715550798</v>
      </c>
      <c r="G26" s="63">
        <f t="shared" si="2"/>
        <v>498.73637622870416</v>
      </c>
      <c r="H26" s="64">
        <f t="shared" si="3"/>
        <v>2099.935624012488</v>
      </c>
      <c r="I26" s="2">
        <f t="shared" si="4"/>
        <v>22</v>
      </c>
    </row>
    <row r="27" spans="2:9" ht="12">
      <c r="B27" s="22">
        <v>2549</v>
      </c>
      <c r="C27" s="65">
        <v>2837.2464</v>
      </c>
      <c r="D27" s="55"/>
      <c r="E27" s="61">
        <f t="shared" si="0"/>
        <v>1601.199247783784</v>
      </c>
      <c r="F27" s="62">
        <f t="shared" si="1"/>
        <v>1102.4628715550798</v>
      </c>
      <c r="G27" s="63">
        <f t="shared" si="2"/>
        <v>498.73637622870416</v>
      </c>
      <c r="H27" s="64">
        <f t="shared" si="3"/>
        <v>2099.935624012488</v>
      </c>
      <c r="I27" s="2">
        <f t="shared" si="4"/>
        <v>23</v>
      </c>
    </row>
    <row r="28" spans="2:9" ht="12">
      <c r="B28" s="22">
        <v>2550</v>
      </c>
      <c r="C28" s="65">
        <v>1460.5272000000002</v>
      </c>
      <c r="D28" s="55"/>
      <c r="E28" s="61">
        <f t="shared" si="0"/>
        <v>1601.199247783784</v>
      </c>
      <c r="F28" s="62">
        <f t="shared" si="1"/>
        <v>1102.4628715550798</v>
      </c>
      <c r="G28" s="63">
        <f t="shared" si="2"/>
        <v>498.73637622870416</v>
      </c>
      <c r="H28" s="64">
        <f t="shared" si="3"/>
        <v>2099.935624012488</v>
      </c>
      <c r="I28" s="2">
        <f t="shared" si="4"/>
        <v>24</v>
      </c>
    </row>
    <row r="29" spans="2:9" ht="12">
      <c r="B29" s="22">
        <v>2551</v>
      </c>
      <c r="C29" s="65">
        <v>1968.4399680000004</v>
      </c>
      <c r="D29" s="55"/>
      <c r="E29" s="61">
        <f t="shared" si="0"/>
        <v>1601.199247783784</v>
      </c>
      <c r="F29" s="62">
        <f t="shared" si="1"/>
        <v>1102.4628715550798</v>
      </c>
      <c r="G29" s="63">
        <f t="shared" si="2"/>
        <v>498.73637622870416</v>
      </c>
      <c r="H29" s="64">
        <f t="shared" si="3"/>
        <v>2099.935624012488</v>
      </c>
      <c r="I29" s="2">
        <f t="shared" si="4"/>
        <v>25</v>
      </c>
    </row>
    <row r="30" spans="2:9" ht="12">
      <c r="B30" s="22">
        <v>2552</v>
      </c>
      <c r="C30" s="65">
        <v>1055.2144320000004</v>
      </c>
      <c r="D30" s="55"/>
      <c r="E30" s="61">
        <f t="shared" si="0"/>
        <v>1601.199247783784</v>
      </c>
      <c r="F30" s="62">
        <f t="shared" si="1"/>
        <v>1102.4628715550798</v>
      </c>
      <c r="G30" s="63">
        <f t="shared" si="2"/>
        <v>498.73637622870416</v>
      </c>
      <c r="H30" s="64">
        <f t="shared" si="3"/>
        <v>2099.935624012488</v>
      </c>
      <c r="I30" s="2">
        <f t="shared" si="4"/>
        <v>26</v>
      </c>
    </row>
    <row r="31" spans="2:9" ht="12">
      <c r="B31" s="22">
        <v>2553</v>
      </c>
      <c r="C31" s="65">
        <v>1289.4197759999997</v>
      </c>
      <c r="D31" s="55"/>
      <c r="E31" s="61">
        <f t="shared" si="0"/>
        <v>1601.199247783784</v>
      </c>
      <c r="F31" s="62">
        <f t="shared" si="1"/>
        <v>1102.4628715550798</v>
      </c>
      <c r="G31" s="63">
        <f t="shared" si="2"/>
        <v>498.73637622870416</v>
      </c>
      <c r="H31" s="64">
        <f t="shared" si="3"/>
        <v>2099.935624012488</v>
      </c>
      <c r="I31" s="2">
        <f t="shared" si="4"/>
        <v>27</v>
      </c>
    </row>
    <row r="32" spans="2:9" ht="12">
      <c r="B32" s="22">
        <v>2554</v>
      </c>
      <c r="C32" s="65">
        <v>3040.6743360000005</v>
      </c>
      <c r="D32" s="55"/>
      <c r="E32" s="61">
        <f t="shared" si="0"/>
        <v>1601.199247783784</v>
      </c>
      <c r="F32" s="62">
        <f t="shared" si="1"/>
        <v>1102.4628715550798</v>
      </c>
      <c r="G32" s="63">
        <f t="shared" si="2"/>
        <v>498.73637622870416</v>
      </c>
      <c r="H32" s="64">
        <f t="shared" si="3"/>
        <v>2099.935624012488</v>
      </c>
      <c r="I32" s="2">
        <f t="shared" si="4"/>
        <v>28</v>
      </c>
    </row>
    <row r="33" spans="2:9" ht="12">
      <c r="B33" s="22">
        <v>2555</v>
      </c>
      <c r="C33" s="65">
        <v>1470.4459200000001</v>
      </c>
      <c r="D33" s="55"/>
      <c r="E33" s="61">
        <f t="shared" si="0"/>
        <v>1601.199247783784</v>
      </c>
      <c r="F33" s="62">
        <f t="shared" si="1"/>
        <v>1102.4628715550798</v>
      </c>
      <c r="G33" s="63">
        <f t="shared" si="2"/>
        <v>498.73637622870416</v>
      </c>
      <c r="H33" s="64">
        <f t="shared" si="3"/>
        <v>2099.935624012488</v>
      </c>
      <c r="I33" s="2">
        <f t="shared" si="4"/>
        <v>29</v>
      </c>
    </row>
    <row r="34" spans="2:9" ht="12">
      <c r="B34" s="22">
        <v>2556</v>
      </c>
      <c r="C34" s="65">
        <v>1472.963616</v>
      </c>
      <c r="D34" s="55"/>
      <c r="E34" s="61">
        <f t="shared" si="0"/>
        <v>1601.199247783784</v>
      </c>
      <c r="F34" s="62">
        <f t="shared" si="1"/>
        <v>1102.4628715550798</v>
      </c>
      <c r="G34" s="63">
        <f t="shared" si="2"/>
        <v>498.73637622870416</v>
      </c>
      <c r="H34" s="64">
        <f t="shared" si="3"/>
        <v>2099.935624012488</v>
      </c>
      <c r="I34" s="2">
        <f t="shared" si="4"/>
        <v>30</v>
      </c>
    </row>
    <row r="35" spans="2:9" ht="12">
      <c r="B35" s="22">
        <v>2557</v>
      </c>
      <c r="C35" s="65">
        <v>1286.16</v>
      </c>
      <c r="D35" s="55"/>
      <c r="E35" s="61">
        <f t="shared" si="0"/>
        <v>1601.199247783784</v>
      </c>
      <c r="F35" s="62">
        <f t="shared" si="1"/>
        <v>1102.4628715550798</v>
      </c>
      <c r="G35" s="63">
        <f t="shared" si="2"/>
        <v>498.73637622870416</v>
      </c>
      <c r="H35" s="64">
        <f t="shared" si="3"/>
        <v>2099.935624012488</v>
      </c>
      <c r="I35" s="2">
        <f t="shared" si="4"/>
        <v>31</v>
      </c>
    </row>
    <row r="36" spans="2:16" ht="12.75">
      <c r="B36" s="22">
        <v>2558</v>
      </c>
      <c r="C36" s="65">
        <v>1003.5740160000004</v>
      </c>
      <c r="D36" s="55"/>
      <c r="E36" s="61">
        <f t="shared" si="0"/>
        <v>1601.199247783784</v>
      </c>
      <c r="F36" s="62">
        <f t="shared" si="1"/>
        <v>1102.4628715550798</v>
      </c>
      <c r="G36" s="63">
        <f t="shared" si="2"/>
        <v>498.73637622870416</v>
      </c>
      <c r="H36" s="64">
        <f t="shared" si="3"/>
        <v>2099.935624012488</v>
      </c>
      <c r="I36" s="2">
        <f t="shared" si="4"/>
        <v>32</v>
      </c>
      <c r="K36" s="67"/>
      <c r="P36"/>
    </row>
    <row r="37" spans="2:13" ht="12">
      <c r="B37" s="22">
        <v>2559</v>
      </c>
      <c r="C37" s="60">
        <v>1146.753504</v>
      </c>
      <c r="D37" s="55"/>
      <c r="E37" s="61">
        <f t="shared" si="0"/>
        <v>1601.199247783784</v>
      </c>
      <c r="F37" s="62">
        <f t="shared" si="1"/>
        <v>1102.4628715550798</v>
      </c>
      <c r="G37" s="63">
        <f t="shared" si="2"/>
        <v>498.73637622870416</v>
      </c>
      <c r="H37" s="64">
        <f t="shared" si="3"/>
        <v>2099.935624012488</v>
      </c>
      <c r="I37" s="2">
        <f t="shared" si="4"/>
        <v>33</v>
      </c>
      <c r="L37" s="69"/>
      <c r="M37" s="69"/>
    </row>
    <row r="38" spans="2:9" ht="12">
      <c r="B38" s="22">
        <v>2560</v>
      </c>
      <c r="C38" s="60">
        <v>1507.3</v>
      </c>
      <c r="D38" s="55"/>
      <c r="E38" s="61">
        <f t="shared" si="0"/>
        <v>1601.199247783784</v>
      </c>
      <c r="F38" s="62">
        <f t="shared" si="1"/>
        <v>1102.4628715550798</v>
      </c>
      <c r="G38" s="63">
        <f t="shared" si="2"/>
        <v>498.73637622870416</v>
      </c>
      <c r="H38" s="64">
        <f t="shared" si="3"/>
        <v>2099.935624012488</v>
      </c>
      <c r="I38" s="2">
        <f t="shared" si="4"/>
        <v>34</v>
      </c>
    </row>
    <row r="39" spans="2:9" ht="12">
      <c r="B39" s="22">
        <v>2561</v>
      </c>
      <c r="C39" s="60">
        <v>1311.5</v>
      </c>
      <c r="D39" s="55"/>
      <c r="E39" s="61">
        <f t="shared" si="0"/>
        <v>1601.199247783784</v>
      </c>
      <c r="F39" s="62">
        <f t="shared" si="1"/>
        <v>1102.4628715550798</v>
      </c>
      <c r="G39" s="63">
        <f t="shared" si="2"/>
        <v>498.73637622870416</v>
      </c>
      <c r="H39" s="64">
        <f t="shared" si="3"/>
        <v>2099.935624012488</v>
      </c>
      <c r="I39" s="2">
        <f t="shared" si="4"/>
        <v>35</v>
      </c>
    </row>
    <row r="40" spans="2:9" ht="12">
      <c r="B40" s="22">
        <v>2562</v>
      </c>
      <c r="C40" s="60">
        <v>1085.4</v>
      </c>
      <c r="D40" s="55"/>
      <c r="E40" s="61">
        <f t="shared" si="0"/>
        <v>1601.199247783784</v>
      </c>
      <c r="F40" s="62">
        <f t="shared" si="1"/>
        <v>1102.4628715550798</v>
      </c>
      <c r="G40" s="63">
        <f t="shared" si="2"/>
        <v>498.73637622870416</v>
      </c>
      <c r="H40" s="64">
        <f t="shared" si="3"/>
        <v>2099.935624012488</v>
      </c>
      <c r="I40" s="2">
        <f t="shared" si="4"/>
        <v>36</v>
      </c>
    </row>
    <row r="41" spans="2:10" ht="12">
      <c r="B41" s="22">
        <v>2563</v>
      </c>
      <c r="C41" s="60">
        <v>1190.4</v>
      </c>
      <c r="D41" s="70"/>
      <c r="E41" s="61">
        <f t="shared" si="0"/>
        <v>1601.199247783784</v>
      </c>
      <c r="F41" s="62">
        <f t="shared" si="1"/>
        <v>1102.4628715550798</v>
      </c>
      <c r="G41" s="63">
        <f t="shared" si="2"/>
        <v>498.73637622870416</v>
      </c>
      <c r="H41" s="64">
        <f t="shared" si="3"/>
        <v>2099.935624012488</v>
      </c>
      <c r="I41" s="2">
        <f t="shared" si="4"/>
        <v>37</v>
      </c>
      <c r="J41" s="67"/>
    </row>
    <row r="42" spans="2:14" ht="12">
      <c r="B42" s="68">
        <v>2564</v>
      </c>
      <c r="C42" s="66">
        <v>760.5671040000002</v>
      </c>
      <c r="D42" s="70">
        <f>C42</f>
        <v>760.5671040000002</v>
      </c>
      <c r="E42" s="61"/>
      <c r="F42" s="62"/>
      <c r="G42" s="63"/>
      <c r="H42" s="64"/>
      <c r="K42" s="74" t="str">
        <f>'[1]std. - G.4'!$K$26:$N$26</f>
        <v>ปี 2564 ปริมาณน้ำสะสม 1 เม.ย.64 - 28 ก.พ.65</v>
      </c>
      <c r="L42" s="74"/>
      <c r="M42" s="74"/>
      <c r="N42" s="74"/>
    </row>
    <row r="43" spans="2:8" ht="12">
      <c r="B43" s="22"/>
      <c r="C43" s="65"/>
      <c r="D43" s="55"/>
      <c r="E43" s="61"/>
      <c r="F43" s="62"/>
      <c r="G43" s="63"/>
      <c r="H43" s="64"/>
    </row>
    <row r="44" spans="2:8" ht="12">
      <c r="B44" s="22"/>
      <c r="C44" s="65"/>
      <c r="D44" s="55"/>
      <c r="E44" s="61"/>
      <c r="F44" s="62"/>
      <c r="G44" s="63"/>
      <c r="H44" s="64"/>
    </row>
    <row r="45" spans="2:8" ht="12">
      <c r="B45" s="22"/>
      <c r="C45" s="65"/>
      <c r="D45" s="55"/>
      <c r="E45" s="61"/>
      <c r="F45" s="62"/>
      <c r="G45" s="63"/>
      <c r="H45" s="64"/>
    </row>
    <row r="46" spans="2:8" ht="12">
      <c r="B46" s="22"/>
      <c r="C46" s="65"/>
      <c r="D46" s="55"/>
      <c r="E46" s="61"/>
      <c r="F46" s="62"/>
      <c r="G46" s="63"/>
      <c r="H46" s="64"/>
    </row>
    <row r="47" spans="2:8" ht="12">
      <c r="B47" s="22"/>
      <c r="C47" s="65"/>
      <c r="D47" s="55"/>
      <c r="E47" s="61"/>
      <c r="F47" s="62"/>
      <c r="G47" s="63"/>
      <c r="H47" s="64"/>
    </row>
    <row r="48" spans="2:8" ht="12">
      <c r="B48" s="22"/>
      <c r="C48" s="65"/>
      <c r="D48" s="55"/>
      <c r="E48" s="61"/>
      <c r="F48" s="62"/>
      <c r="G48" s="63"/>
      <c r="H48" s="64"/>
    </row>
    <row r="49" spans="2:8" ht="12">
      <c r="B49" s="22"/>
      <c r="C49" s="65"/>
      <c r="D49" s="55"/>
      <c r="E49" s="61"/>
      <c r="F49" s="62"/>
      <c r="G49" s="63"/>
      <c r="H49" s="64"/>
    </row>
    <row r="50" spans="2:8" ht="12">
      <c r="B50" s="22"/>
      <c r="C50" s="65"/>
      <c r="D50" s="55"/>
      <c r="E50" s="61"/>
      <c r="F50" s="62"/>
      <c r="G50" s="63"/>
      <c r="H50" s="64"/>
    </row>
    <row r="51" spans="2:13" ht="12">
      <c r="B51" s="27"/>
      <c r="C51" s="28"/>
      <c r="D51" s="21"/>
      <c r="E51" s="29"/>
      <c r="F51" s="29"/>
      <c r="G51" s="29"/>
      <c r="H51" s="29"/>
      <c r="J51" s="24"/>
      <c r="K51" s="25"/>
      <c r="L51" s="24"/>
      <c r="M51" s="26"/>
    </row>
    <row r="52" spans="2:13" ht="12">
      <c r="B52" s="27"/>
      <c r="C52" s="28"/>
      <c r="D52" s="21"/>
      <c r="E52" s="29"/>
      <c r="F52" s="29"/>
      <c r="G52" s="29"/>
      <c r="H52" s="29"/>
      <c r="J52" s="24"/>
      <c r="K52" s="25"/>
      <c r="L52" s="24"/>
      <c r="M52" s="26"/>
    </row>
    <row r="53" spans="1:17" ht="16.5" customHeight="1">
      <c r="A53" s="23"/>
      <c r="B53" s="30"/>
      <c r="C53" s="31"/>
      <c r="D53" s="23"/>
      <c r="E53" s="23"/>
      <c r="F53" s="23"/>
      <c r="G53" s="23"/>
      <c r="H53" s="23"/>
      <c r="I53" s="23"/>
      <c r="J53" s="23"/>
      <c r="K53" s="23"/>
      <c r="Q53" s="28"/>
    </row>
    <row r="54" spans="1:11" ht="15.75" customHeight="1">
      <c r="A54" s="23"/>
      <c r="B54" s="32" t="s">
        <v>8</v>
      </c>
      <c r="C54" s="51">
        <f>AVERAGE(C5:C41)</f>
        <v>1601.199247783784</v>
      </c>
      <c r="D54" s="33"/>
      <c r="E54" s="30"/>
      <c r="F54" s="30"/>
      <c r="G54" s="23"/>
      <c r="H54" s="34" t="s">
        <v>8</v>
      </c>
      <c r="I54" s="35" t="s">
        <v>20</v>
      </c>
      <c r="J54" s="36"/>
      <c r="K54" s="37"/>
    </row>
    <row r="55" spans="1:11" ht="15.75" customHeight="1">
      <c r="A55" s="23"/>
      <c r="B55" s="38" t="s">
        <v>10</v>
      </c>
      <c r="C55" s="52">
        <f>STDEV(C5:C41)</f>
        <v>498.73637622870416</v>
      </c>
      <c r="D55" s="33"/>
      <c r="E55" s="30"/>
      <c r="F55" s="30"/>
      <c r="G55" s="23"/>
      <c r="H55" s="40" t="s">
        <v>10</v>
      </c>
      <c r="I55" s="41" t="s">
        <v>12</v>
      </c>
      <c r="J55" s="42"/>
      <c r="K55" s="43"/>
    </row>
    <row r="56" spans="1:15" ht="15.75" customHeight="1">
      <c r="A56" s="30"/>
      <c r="B56" s="38" t="s">
        <v>13</v>
      </c>
      <c r="C56" s="39">
        <f>C55/C54</f>
        <v>0.31147677399861634</v>
      </c>
      <c r="D56" s="33"/>
      <c r="E56" s="44">
        <f>C56*100</f>
        <v>31.147677399861635</v>
      </c>
      <c r="F56" s="30" t="s">
        <v>2</v>
      </c>
      <c r="G56" s="23"/>
      <c r="H56" s="40" t="s">
        <v>13</v>
      </c>
      <c r="I56" s="41" t="s">
        <v>14</v>
      </c>
      <c r="J56" s="42"/>
      <c r="K56" s="43"/>
      <c r="M56" s="50" t="s">
        <v>19</v>
      </c>
      <c r="N56" s="2">
        <f>C61-C62-C63</f>
        <v>28</v>
      </c>
      <c r="O56" s="2" t="s">
        <v>0</v>
      </c>
    </row>
    <row r="57" spans="1:15" ht="15.75" customHeight="1">
      <c r="A57" s="30"/>
      <c r="B57" s="38" t="s">
        <v>9</v>
      </c>
      <c r="C57" s="52">
        <f>C54-C55</f>
        <v>1102.4628715550798</v>
      </c>
      <c r="D57" s="33"/>
      <c r="E57" s="30"/>
      <c r="F57" s="30"/>
      <c r="G57" s="23"/>
      <c r="H57" s="40" t="s">
        <v>9</v>
      </c>
      <c r="I57" s="41" t="s">
        <v>15</v>
      </c>
      <c r="J57" s="42"/>
      <c r="K57" s="43"/>
      <c r="M57" s="50" t="s">
        <v>18</v>
      </c>
      <c r="N57" s="2">
        <f>C62</f>
        <v>5</v>
      </c>
      <c r="O57" s="2" t="s">
        <v>0</v>
      </c>
    </row>
    <row r="58" spans="1:15" ht="15.75" customHeight="1">
      <c r="A58" s="30"/>
      <c r="B58" s="45" t="s">
        <v>11</v>
      </c>
      <c r="C58" s="53">
        <f>C54+C55</f>
        <v>2099.935624012488</v>
      </c>
      <c r="D58" s="33"/>
      <c r="E58" s="30"/>
      <c r="F58" s="30"/>
      <c r="G58" s="23"/>
      <c r="H58" s="46" t="s">
        <v>11</v>
      </c>
      <c r="I58" s="47" t="s">
        <v>16</v>
      </c>
      <c r="J58" s="48"/>
      <c r="K58" s="49"/>
      <c r="M58" s="50" t="s">
        <v>17</v>
      </c>
      <c r="N58" s="2">
        <f>C63</f>
        <v>4</v>
      </c>
      <c r="O58" s="2" t="s">
        <v>0</v>
      </c>
    </row>
    <row r="59" spans="1:6" ht="17.25" customHeight="1">
      <c r="A59" s="27"/>
      <c r="C59" s="27"/>
      <c r="D59" s="27"/>
      <c r="E59" s="27"/>
      <c r="F59" s="27"/>
    </row>
    <row r="60" spans="1:3" ht="12">
      <c r="A60" s="27"/>
      <c r="C60" s="27"/>
    </row>
    <row r="61" spans="1:3" ht="12">
      <c r="A61" s="27"/>
      <c r="C61" s="2">
        <f>MAX(I5:I50)</f>
        <v>37</v>
      </c>
    </row>
    <row r="62" ht="12">
      <c r="C62" s="2">
        <f>COUNTIF(C5:C41,"&gt;2100")</f>
        <v>5</v>
      </c>
    </row>
    <row r="63" ht="12">
      <c r="C63" s="2">
        <f>COUNTIF(C5:C41,"&lt;1102")</f>
        <v>4</v>
      </c>
    </row>
  </sheetData>
  <sheetProtection/>
  <mergeCells count="2">
    <mergeCell ref="B2:B4"/>
    <mergeCell ref="K42:N4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2022-03-16T08:55:33Z</dcterms:modified>
  <cp:category/>
  <cp:version/>
  <cp:contentType/>
  <cp:contentStatus/>
</cp:coreProperties>
</file>