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P.9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<sst xmlns="http://schemas.openxmlformats.org/spreadsheetml/2006/main" count="50" uniqueCount="25">
  <si>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</si>
  <si>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</si>
  <si>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</si>
  <si>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</si>
  <si>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</si>
  <si>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</si>
  <si>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</si>
  <si>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</si>
  <si>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</si>
  <si>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</si>
  <si>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</si>
  <si>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</si>
  <si>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</si>
  <si>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</si>
  <si>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</si>
  <si>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</si>
  <si>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</si>
  <si>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</si>
  <si>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</si>
  <si>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</si>
  <si>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</si>
  <si>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</si>
  <si>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</si>
  <si>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</si>
  <si>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P.91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</si>
</sst>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7" fillId="0" borderId="7" xfId="0" applyNumberFormat="1" applyFont="1" applyFill="1" applyBorder="1" applyAlignment="1">
      <alignment horizontal="right"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7" fillId="0" borderId="7" xfId="0" applyNumberFormat="1" applyFont="1" applyFill="1" applyBorder="1" applyAlignment="1">
      <alignment horizontal="right" vertical="center"/>
    </xf>
    <xf numFmtId="1" fontId="9" fillId="0" borderId="8" xfId="0" applyNumberFormat="1" applyFont="1" applyFill="1" applyBorder="1" applyAlignment="1">
      <alignment horizontal="right" vertical="center"/>
    </xf>
    <xf numFmtId="0" fontId="7" fillId="0" borderId="7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Fill="1" applyBorder="1" applyAlignment="1">
      <alignment/>
    </xf>
    <xf numFmtId="0" fontId="7" fillId="0" borderId="9" xfId="0" applyFont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221" fontId="9" fillId="0" borderId="12" xfId="0" applyNumberFormat="1" applyFont="1" applyFill="1" applyBorder="1" applyAlignment="1">
      <alignment/>
    </xf>
    <xf numFmtId="0" fontId="7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3" xfId="0" applyFont="1" applyFill="1" applyBorder="1" applyAlignment="1">
      <alignment horizontal="center"/>
    </xf>
    <xf numFmtId="221" fontId="9" fillId="0" borderId="14" xfId="0" applyNumberFormat="1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7" xfId="0" applyNumberFormat="1" applyFont="1" applyFill="1" applyBorder="1" applyAlignment="1">
      <alignment horizontal="center"/>
    </xf>
    <xf numFmtId="1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center"/>
    </xf>
    <xf numFmtId="1" fontId="9" fillId="2" borderId="17" xfId="0" applyNumberFormat="1" applyFont="1" applyFill="1" applyBorder="1" applyAlignment="1">
      <alignment horizontal="right"/>
    </xf>
    <xf numFmtId="1" fontId="9" fillId="2" borderId="17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2" fontId="7" fillId="2" borderId="22" xfId="0" applyNumberFormat="1" applyFont="1" applyFill="1" applyBorder="1" applyAlignment="1">
      <alignment horizontal="center"/>
    </xf>
    <xf numFmtId="2" fontId="7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P.91 น้ำแม่ขอด อ.พร้าว จ.เชียงใหม่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P.91'!$D$36:$O$36</c:f>
              <c:numCache/>
            </c:numRef>
          </c:xVal>
          <c:yVal>
            <c:numRef>
              <c:f>'Return P.91'!$D$37:$O$37</c:f>
              <c:numCache/>
            </c:numRef>
          </c:yVal>
          <c:smooth val="0"/>
        </c:ser>
        <c:axId val="53762966"/>
        <c:axId val="14104647"/>
      </c:scatterChart>
      <c:valAx>
        <c:axId val="5376296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4104647"/>
        <c:crossesAt val="10"/>
        <c:crossBetween val="midCat"/>
        <c:dispUnits/>
        <c:majorUnit val="10"/>
      </c:valAx>
      <c:valAx>
        <c:axId val="14104647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762966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5" t="s">
        <v>24</v>
      </c>
      <c r="B3" s="86"/>
      <c r="C3" s="86"/>
      <c r="D3" s="87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COUNT(J41:J50)</f>
        <v>10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8" t="s">
        <v>23</v>
      </c>
      <c r="B4" s="89"/>
      <c r="C4" s="89"/>
      <c r="D4" s="90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AVERAGE(J41:J50)</f>
        <v>64.436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(VAR(J41:J50))</f>
        <v>3166.892293333333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2553</v>
      </c>
      <c r="B6" s="16">
        <v>160.5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STDEV(J41:J50)</f>
        <v>56.275148096947134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2554</v>
      </c>
      <c r="B7" s="16">
        <v>155.8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2555</v>
      </c>
      <c r="B8" s="16">
        <v>28.75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2556</v>
      </c>
      <c r="B9" s="16">
        <v>32.23</v>
      </c>
      <c r="C9" s="17"/>
      <c r="D9" s="18"/>
      <c r="E9" s="20"/>
      <c r="F9" s="20"/>
      <c r="U9" s="2" t="s">
        <v>17</v>
      </c>
      <c r="V9" s="21">
        <f>+B80</f>
        <v>0.495207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2557</v>
      </c>
      <c r="B10" s="16">
        <v>37.24</v>
      </c>
      <c r="C10" s="17"/>
      <c r="D10" s="18"/>
      <c r="E10" s="22"/>
      <c r="F10" s="23"/>
      <c r="U10" s="2" t="s">
        <v>18</v>
      </c>
      <c r="V10" s="21">
        <f>+B81</f>
        <v>0.949625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2558</v>
      </c>
      <c r="B11" s="16">
        <v>12.6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2559</v>
      </c>
      <c r="B12" s="16">
        <v>60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2560</v>
      </c>
      <c r="B13" s="16">
        <v>40.45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2561</v>
      </c>
      <c r="B14" s="16">
        <v>105.94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2562</v>
      </c>
      <c r="B15" s="16">
        <v>10.85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/>
      <c r="B16" s="16"/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/>
      <c r="B17" s="16"/>
      <c r="C17" s="27"/>
      <c r="D17" s="28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/>
      <c r="B18" s="16"/>
      <c r="C18" s="27"/>
      <c r="D18" s="28"/>
      <c r="E18" s="24"/>
      <c r="F18" s="29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/>
      <c r="B19" s="16"/>
      <c r="C19" s="17"/>
      <c r="D19" s="18"/>
      <c r="E19" s="24"/>
      <c r="F19" s="29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/>
      <c r="B20" s="30"/>
      <c r="C20" s="17"/>
      <c r="D20" s="18"/>
      <c r="E20" s="24"/>
      <c r="F20" s="29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/>
      <c r="B21" s="30"/>
      <c r="C21" s="17"/>
      <c r="D21" s="18"/>
      <c r="E21" s="24"/>
      <c r="F21" s="29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/>
      <c r="B22" s="16"/>
      <c r="C22" s="17"/>
      <c r="D22" s="18"/>
      <c r="E22" s="24"/>
      <c r="F22" s="29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/>
      <c r="B23" s="16"/>
      <c r="C23" s="27"/>
      <c r="D23" s="28"/>
      <c r="E23" s="24"/>
      <c r="F23" s="29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/>
      <c r="B24" s="16"/>
      <c r="C24" s="27"/>
      <c r="D24" s="28"/>
      <c r="E24" s="24"/>
      <c r="F24" s="29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31"/>
      <c r="D25" s="32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33"/>
      <c r="D26" s="34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30"/>
      <c r="C27" s="31"/>
      <c r="D27" s="34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30"/>
      <c r="C28" s="35"/>
      <c r="D28" s="36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7"/>
      <c r="C29" s="38"/>
      <c r="D29" s="39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40"/>
      <c r="C30" s="41"/>
      <c r="D30" s="39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30"/>
      <c r="C31" s="33"/>
      <c r="D31" s="42"/>
      <c r="E31" s="43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45"/>
      <c r="C32" s="46"/>
      <c r="D32" s="47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46"/>
      <c r="D33" s="47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50"/>
      <c r="B34" s="51"/>
      <c r="C34" s="52"/>
      <c r="D34" s="53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54"/>
      <c r="C35" s="54"/>
      <c r="D35" s="54"/>
      <c r="E35" s="1"/>
      <c r="F35" s="2"/>
      <c r="S35" s="26"/>
      <c r="T35" s="55"/>
      <c r="U35" s="55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56"/>
      <c r="C36" s="57" t="s">
        <v>10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59">
        <v>100</v>
      </c>
      <c r="N36" s="59">
        <v>200</v>
      </c>
      <c r="O36" s="59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56"/>
      <c r="C37" s="60" t="s">
        <v>2</v>
      </c>
      <c r="D37" s="61">
        <f aca="true" t="shared" si="1" ref="D37:O37">ROUND((((-LN(-LN(1-1/D36)))+$B$83*$B$84)/$B$83),2)</f>
        <v>56.81</v>
      </c>
      <c r="E37" s="60">
        <f t="shared" si="1"/>
        <v>88.59</v>
      </c>
      <c r="F37" s="62">
        <f t="shared" si="1"/>
        <v>108.92</v>
      </c>
      <c r="G37" s="62">
        <f t="shared" si="1"/>
        <v>123.98</v>
      </c>
      <c r="H37" s="62">
        <f t="shared" si="1"/>
        <v>135.95</v>
      </c>
      <c r="I37" s="62">
        <f t="shared" si="1"/>
        <v>168.45</v>
      </c>
      <c r="J37" s="62">
        <f t="shared" si="1"/>
        <v>211.1</v>
      </c>
      <c r="K37" s="62">
        <f t="shared" si="1"/>
        <v>224.64</v>
      </c>
      <c r="L37" s="62">
        <f t="shared" si="1"/>
        <v>266.32</v>
      </c>
      <c r="M37" s="62">
        <f t="shared" si="1"/>
        <v>307.7</v>
      </c>
      <c r="N37" s="62">
        <f t="shared" si="1"/>
        <v>348.92</v>
      </c>
      <c r="O37" s="62">
        <f t="shared" si="1"/>
        <v>403.31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56"/>
      <c r="C38" s="63"/>
      <c r="D38" s="64" t="s">
        <v>11</v>
      </c>
      <c r="E38" s="65"/>
      <c r="F38" s="66" t="s">
        <v>19</v>
      </c>
      <c r="G38" s="66"/>
      <c r="H38" s="66"/>
      <c r="I38" s="66"/>
      <c r="J38" s="66"/>
      <c r="K38" s="66"/>
      <c r="L38" s="66"/>
      <c r="M38" s="67"/>
      <c r="N38" s="67"/>
      <c r="O38" s="68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9"/>
      <c r="AC38" s="69"/>
    </row>
    <row r="39" spans="1:27" ht="21">
      <c r="A39" s="26"/>
      <c r="B39" s="56"/>
      <c r="C39" s="56"/>
      <c r="D39" s="56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56"/>
      <c r="C41" s="56"/>
      <c r="D41" s="56"/>
      <c r="E41" s="23"/>
      <c r="G41" s="70" t="s">
        <v>21</v>
      </c>
      <c r="I41" s="26">
        <v>2553</v>
      </c>
      <c r="J41" s="25">
        <v>160.5</v>
      </c>
      <c r="K41" s="26"/>
      <c r="S41" s="26"/>
      <c r="Y41" s="6"/>
      <c r="Z41" s="6"/>
      <c r="AA41" s="6"/>
      <c r="AB41" s="6"/>
    </row>
    <row r="42" spans="1:28" ht="21">
      <c r="A42" s="24"/>
      <c r="B42" s="54"/>
      <c r="C42" s="54"/>
      <c r="D42" s="54"/>
      <c r="E42" s="1"/>
      <c r="I42" s="26">
        <v>2554</v>
      </c>
      <c r="J42" s="25">
        <v>155.8</v>
      </c>
      <c r="K42" s="26"/>
      <c r="S42" s="26"/>
      <c r="Y42" s="6"/>
      <c r="Z42" s="6"/>
      <c r="AA42" s="6"/>
      <c r="AB42" s="6"/>
    </row>
    <row r="43" spans="1:28" ht="21">
      <c r="A43" s="24"/>
      <c r="B43" s="71"/>
      <c r="C43" s="71"/>
      <c r="D43" s="71"/>
      <c r="E43" s="1"/>
      <c r="I43" s="26">
        <v>2555</v>
      </c>
      <c r="J43" s="25">
        <v>28.75</v>
      </c>
      <c r="K43" s="26"/>
      <c r="S43" s="26"/>
      <c r="Y43" s="6"/>
      <c r="Z43" s="6"/>
      <c r="AA43" s="6"/>
      <c r="AB43" s="6"/>
    </row>
    <row r="44" spans="1:28" ht="21">
      <c r="A44" s="24"/>
      <c r="B44" s="54"/>
      <c r="C44" s="54"/>
      <c r="D44" s="54"/>
      <c r="E44" s="1"/>
      <c r="I44" s="26">
        <v>2556</v>
      </c>
      <c r="J44" s="25">
        <v>32.23</v>
      </c>
      <c r="K44" s="26"/>
      <c r="S44" s="26"/>
      <c r="Y44" s="6"/>
      <c r="Z44" s="6"/>
      <c r="AA44" s="6"/>
      <c r="AB44" s="6"/>
    </row>
    <row r="45" spans="1:28" ht="21">
      <c r="A45" s="24"/>
      <c r="B45" s="54"/>
      <c r="C45" s="54"/>
      <c r="D45" s="54"/>
      <c r="E45" s="72"/>
      <c r="I45" s="26">
        <v>2557</v>
      </c>
      <c r="J45" s="25">
        <v>37.24</v>
      </c>
      <c r="K45" s="26"/>
      <c r="S45" s="26"/>
      <c r="Y45" s="6"/>
      <c r="Z45" s="6"/>
      <c r="AA45" s="6"/>
      <c r="AB45" s="6"/>
    </row>
    <row r="46" spans="1:28" ht="21">
      <c r="A46" s="73"/>
      <c r="B46" s="74"/>
      <c r="C46" s="74"/>
      <c r="D46" s="74"/>
      <c r="E46" s="72"/>
      <c r="I46" s="26">
        <v>2558</v>
      </c>
      <c r="J46" s="25">
        <v>12.6</v>
      </c>
      <c r="K46" s="26"/>
      <c r="S46" s="26"/>
      <c r="Y46" s="6"/>
      <c r="Z46" s="6"/>
      <c r="AA46" s="6"/>
      <c r="AB46" s="6"/>
    </row>
    <row r="47" spans="1:28" ht="21">
      <c r="A47" s="73"/>
      <c r="B47" s="74"/>
      <c r="C47" s="74"/>
      <c r="D47" s="74"/>
      <c r="E47" s="72"/>
      <c r="I47" s="26">
        <v>2559</v>
      </c>
      <c r="J47" s="25">
        <v>60</v>
      </c>
      <c r="K47" s="26"/>
      <c r="S47" s="26"/>
      <c r="Y47" s="6"/>
      <c r="Z47" s="6"/>
      <c r="AA47" s="6"/>
      <c r="AB47" s="6"/>
    </row>
    <row r="48" spans="1:28" ht="21">
      <c r="A48" s="73"/>
      <c r="B48" s="74"/>
      <c r="C48" s="74"/>
      <c r="D48" s="74"/>
      <c r="E48" s="72"/>
      <c r="I48" s="26">
        <v>2560</v>
      </c>
      <c r="J48" s="25">
        <v>40.45</v>
      </c>
      <c r="K48" s="26"/>
      <c r="S48" s="26"/>
      <c r="Y48" s="6"/>
      <c r="Z48" s="6"/>
      <c r="AA48" s="6"/>
      <c r="AB48" s="6"/>
    </row>
    <row r="49" spans="1:28" ht="21">
      <c r="A49" s="73"/>
      <c r="B49" s="74"/>
      <c r="C49" s="74"/>
      <c r="D49" s="74"/>
      <c r="E49" s="72"/>
      <c r="I49" s="26">
        <v>2561</v>
      </c>
      <c r="J49" s="25">
        <v>105.94</v>
      </c>
      <c r="K49" s="26"/>
      <c r="S49" s="26"/>
      <c r="Y49" s="6"/>
      <c r="Z49" s="6"/>
      <c r="AA49" s="6"/>
      <c r="AB49" s="6"/>
    </row>
    <row r="50" spans="1:28" ht="21">
      <c r="A50" s="73"/>
      <c r="B50" s="74"/>
      <c r="C50" s="74"/>
      <c r="D50" s="74"/>
      <c r="E50" s="72"/>
      <c r="I50" s="26">
        <v>2562</v>
      </c>
      <c r="J50" s="25">
        <v>10.85</v>
      </c>
      <c r="K50" s="26"/>
      <c r="S50" s="26"/>
      <c r="Y50" s="6"/>
      <c r="Z50" s="6"/>
      <c r="AA50" s="6"/>
      <c r="AB50" s="6"/>
    </row>
    <row r="51" spans="1:28" ht="21">
      <c r="A51" s="73"/>
      <c r="B51" s="74"/>
      <c r="C51" s="74"/>
      <c r="D51" s="74"/>
      <c r="E51" s="72"/>
      <c r="I51" s="26"/>
      <c r="J51" s="25"/>
      <c r="K51" s="26"/>
      <c r="S51" s="26"/>
      <c r="Y51" s="6"/>
      <c r="Z51" s="6"/>
      <c r="AA51" s="6"/>
      <c r="AB51" s="6"/>
    </row>
    <row r="52" spans="1:28" ht="21">
      <c r="A52" s="73"/>
      <c r="B52" s="74"/>
      <c r="C52" s="74"/>
      <c r="D52" s="74"/>
      <c r="E52" s="72"/>
      <c r="I52" s="26"/>
      <c r="J52" s="25"/>
      <c r="K52" s="26"/>
      <c r="S52" s="26"/>
      <c r="Y52" s="6"/>
      <c r="Z52" s="6"/>
      <c r="AA52" s="6"/>
      <c r="AB52" s="6"/>
    </row>
    <row r="53" spans="1:28" ht="21">
      <c r="A53" s="73"/>
      <c r="B53" s="74"/>
      <c r="C53" s="74"/>
      <c r="D53" s="74"/>
      <c r="E53" s="72"/>
      <c r="I53" s="26"/>
      <c r="J53" s="25"/>
      <c r="K53" s="26"/>
      <c r="S53" s="26"/>
      <c r="Y53" s="6"/>
      <c r="Z53" s="6"/>
      <c r="AA53" s="6"/>
      <c r="AB53" s="6"/>
    </row>
    <row r="54" spans="1:28" ht="21">
      <c r="A54" s="73"/>
      <c r="B54" s="72"/>
      <c r="C54" s="72"/>
      <c r="D54" s="72"/>
      <c r="E54" s="72"/>
      <c r="I54" s="26"/>
      <c r="K54" s="26"/>
      <c r="S54" s="26"/>
      <c r="Y54" s="6"/>
      <c r="Z54" s="6"/>
      <c r="AA54" s="6"/>
      <c r="AB54" s="6"/>
    </row>
    <row r="55" spans="1:28" ht="21">
      <c r="A55" s="73"/>
      <c r="B55" s="72"/>
      <c r="C55" s="72"/>
      <c r="D55" s="72"/>
      <c r="E55" s="72"/>
      <c r="I55" s="26"/>
      <c r="J55" s="25"/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/>
      <c r="J56" s="25"/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/>
      <c r="J57" s="26"/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26"/>
      <c r="J58" s="26"/>
      <c r="K58" s="26"/>
      <c r="S58" s="26"/>
      <c r="Y58" s="6">
        <v>1</v>
      </c>
      <c r="Z58" s="76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/>
      <c r="J59" s="26"/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75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77"/>
      <c r="C63" s="77"/>
      <c r="D63" s="77"/>
      <c r="E63" s="77"/>
      <c r="F63" s="77"/>
      <c r="G63" s="7"/>
      <c r="H63" s="7"/>
      <c r="I63" s="26"/>
      <c r="J63" s="78"/>
      <c r="K63" s="78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9"/>
      <c r="C64" s="79"/>
      <c r="D64" s="79"/>
      <c r="E64" s="79"/>
      <c r="F64" s="79"/>
      <c r="G64" s="55"/>
      <c r="H64" s="55"/>
      <c r="I64" s="26"/>
      <c r="J64" s="80"/>
      <c r="K64" s="81"/>
      <c r="L64" s="55"/>
      <c r="M64" s="55"/>
      <c r="N64" s="55"/>
      <c r="O64" s="55"/>
      <c r="P64" s="55"/>
      <c r="Q64" s="55"/>
      <c r="R64" s="55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2</v>
      </c>
      <c r="B78" s="1"/>
      <c r="C78" s="1"/>
      <c r="D78" s="1"/>
      <c r="E78" s="1"/>
      <c r="F78" s="1">
        <f>+A78+1</f>
        <v>3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5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82">
        <f>IF($A$79&gt;=6,VLOOKUP($F$78,$X$3:$AC$38,$A$79-4),VLOOKUP($A$78,$X$3:$AC$38,$A$79+1))</f>
        <v>0.495207</v>
      </c>
      <c r="C80" s="82"/>
      <c r="D80" s="82"/>
      <c r="E80" s="82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82">
        <f>IF($A$79&gt;=6,VLOOKUP($F$78,$Y$58:$AD$97,$A$79-4),VLOOKUP($A$78,$Y$58:$AD$97,$A$79+1))</f>
        <v>0.949625</v>
      </c>
      <c r="C81" s="82"/>
      <c r="D81" s="82"/>
      <c r="E81" s="82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83">
        <f>B81/V6</f>
        <v>0.016874677937125077</v>
      </c>
      <c r="C83" s="83"/>
      <c r="D83" s="83"/>
      <c r="E83" s="83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84">
        <f>V4-(B80/B83)</f>
        <v>35.08983992244845</v>
      </c>
      <c r="C84" s="83"/>
      <c r="D84" s="83"/>
      <c r="E84" s="83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75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75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75"/>
      <c r="J93" s="75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75"/>
      <c r="J94" s="75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2020-06-09T06:34:59Z</dcterms:modified>
  <cp:category/>
  <cp:version/>
  <cp:contentType/>
  <cp:contentStatus/>
</cp:coreProperties>
</file>