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8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<sst xmlns="http://schemas.openxmlformats.org/spreadsheetml/2006/main" count="50" uniqueCount="25">
  <si>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</si>
  <si>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</si>
  <si>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</si>
  <si>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</si>
  <si>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</si>
  <si>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</si>
  <si>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</si>
  <si>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</si>
  <si>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</si>
  <si>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</si>
  <si>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</si>
  <si>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</si>
  <si>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</si>
  <si>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</si>
  <si>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</si>
  <si>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</si>
  <si>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</si>
  <si>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</si>
  <si>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</si>
  <si>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</si>
  <si>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</si>
  <si>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</si>
  <si>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</si>
  <si>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</si>
  <si>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P.86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</si>
</sst>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Alignment="1">
      <alignment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P.86 น้ำแม่ออน อ.สันกำแพง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P.86'!$D$36:$O$36</c:f>
              <c:numCache/>
            </c:numRef>
          </c:xVal>
          <c:yVal>
            <c:numRef>
              <c:f>'Return P.86'!$D$37:$O$37</c:f>
              <c:numCache/>
            </c:numRef>
          </c:yVal>
          <c:smooth val="0"/>
        </c:ser>
        <c:axId val="33079902"/>
        <c:axId val="29283663"/>
      </c:scatterChart>
      <c:valAx>
        <c:axId val="3307990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9283663"/>
        <c:crossesAt val="10"/>
        <c:crossBetween val="midCat"/>
        <c:dispUnits/>
        <c:majorUnit val="10"/>
      </c:valAx>
      <c:valAx>
        <c:axId val="29283663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079902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3" sqref="T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6" t="s">
        <v>24</v>
      </c>
      <c r="B3" s="87"/>
      <c r="C3" s="87"/>
      <c r="D3" s="88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COUNT(J41:J55)</f>
        <v>15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9" t="s">
        <v>23</v>
      </c>
      <c r="B4" s="90"/>
      <c r="C4" s="90"/>
      <c r="D4" s="91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AVERAGE(J41:J55)</f>
        <v>33.65866666666666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(VAR(J41:J55))</f>
        <v>849.3527266666669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2548</v>
      </c>
      <c r="B6" s="16">
        <v>45.11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STDEV(J41:J55)</f>
        <v>29.14365671405472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2549</v>
      </c>
      <c r="B7" s="16">
        <v>45.11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2550</v>
      </c>
      <c r="B8" s="16">
        <v>17.21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2551</v>
      </c>
      <c r="B9" s="16">
        <v>19.1</v>
      </c>
      <c r="C9" s="17"/>
      <c r="D9" s="18"/>
      <c r="E9" s="20"/>
      <c r="F9" s="20"/>
      <c r="U9" s="2" t="s">
        <v>17</v>
      </c>
      <c r="V9" s="21">
        <f>+B80</f>
        <v>0.512836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2552</v>
      </c>
      <c r="B10" s="16">
        <v>2.9</v>
      </c>
      <c r="C10" s="17"/>
      <c r="D10" s="18"/>
      <c r="E10" s="22"/>
      <c r="F10" s="23"/>
      <c r="U10" s="2" t="s">
        <v>18</v>
      </c>
      <c r="V10" s="21">
        <f>+B81</f>
        <v>1.020571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2553</v>
      </c>
      <c r="B11" s="16">
        <v>73.78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2554</v>
      </c>
      <c r="B12" s="16">
        <v>63.12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2555</v>
      </c>
      <c r="B13" s="16">
        <v>0.09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2556</v>
      </c>
      <c r="B14" s="16">
        <v>46.28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2557</v>
      </c>
      <c r="B15" s="16">
        <v>8.85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2558</v>
      </c>
      <c r="B16" s="16">
        <v>2.66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2559</v>
      </c>
      <c r="B17" s="16">
        <v>91.26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2560</v>
      </c>
      <c r="B18" s="16">
        <v>2.62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2561</v>
      </c>
      <c r="B19" s="16">
        <v>57.34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2562</v>
      </c>
      <c r="B20" s="30">
        <v>29.45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29.48</v>
      </c>
      <c r="E37" s="60">
        <f t="shared" si="1"/>
        <v>44.79</v>
      </c>
      <c r="F37" s="62">
        <f t="shared" si="1"/>
        <v>54.59</v>
      </c>
      <c r="G37" s="62">
        <f t="shared" si="1"/>
        <v>61.85</v>
      </c>
      <c r="H37" s="62">
        <f t="shared" si="1"/>
        <v>67.62</v>
      </c>
      <c r="I37" s="62">
        <f t="shared" si="1"/>
        <v>83.28</v>
      </c>
      <c r="J37" s="62">
        <f t="shared" si="1"/>
        <v>103.83</v>
      </c>
      <c r="K37" s="62">
        <f t="shared" si="1"/>
        <v>110.35</v>
      </c>
      <c r="L37" s="62">
        <f t="shared" si="1"/>
        <v>130.44</v>
      </c>
      <c r="M37" s="62">
        <f t="shared" si="1"/>
        <v>150.38</v>
      </c>
      <c r="N37" s="62">
        <f t="shared" si="1"/>
        <v>170.24</v>
      </c>
      <c r="O37" s="62">
        <f t="shared" si="1"/>
        <v>196.45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21</v>
      </c>
      <c r="I41" s="26">
        <v>2548</v>
      </c>
      <c r="J41" s="25">
        <v>45.11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2549</v>
      </c>
      <c r="J42" s="25">
        <v>45.11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2550</v>
      </c>
      <c r="J43" s="25">
        <v>17.21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2551</v>
      </c>
      <c r="J44" s="25">
        <v>19.1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2552</v>
      </c>
      <c r="J45" s="25">
        <v>2.9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2553</v>
      </c>
      <c r="J46" s="25">
        <v>73.78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2554</v>
      </c>
      <c r="J47" s="25">
        <v>63.12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75">
        <v>2555</v>
      </c>
      <c r="J48" s="25">
        <v>0.09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26">
        <v>2556</v>
      </c>
      <c r="J49" s="25">
        <v>46.28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26">
        <v>2557</v>
      </c>
      <c r="J50" s="25">
        <v>8.85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75">
        <v>2558</v>
      </c>
      <c r="J51" s="25">
        <v>2.66</v>
      </c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26">
        <v>2559</v>
      </c>
      <c r="J52" s="25">
        <v>91.26</v>
      </c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26">
        <v>2560</v>
      </c>
      <c r="J53" s="25">
        <v>2.62</v>
      </c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75">
        <v>2561</v>
      </c>
      <c r="J54" s="85">
        <v>57.34</v>
      </c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26">
        <v>2562</v>
      </c>
      <c r="J55" s="25">
        <v>29.45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/>
      <c r="J56" s="25"/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/>
      <c r="J57" s="25"/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/>
      <c r="J58" s="25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3</v>
      </c>
      <c r="B78" s="1"/>
      <c r="C78" s="1"/>
      <c r="D78" s="1"/>
      <c r="E78" s="1"/>
      <c r="F78" s="1">
        <f>+A78+1</f>
        <v>4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2">
        <f>IF($A$79&gt;=6,VLOOKUP($F$78,$X$3:$AC$38,$A$79-4),VLOOKUP($A$78,$X$3:$AC$38,$A$79+1))</f>
        <v>0.512836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2">
        <f>IF($A$79&gt;=6,VLOOKUP($F$78,$Y$58:$AD$97,$A$79-4),VLOOKUP($A$78,$Y$58:$AD$97,$A$79+1))</f>
        <v>1.020571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3">
        <f>B81/V6</f>
        <v>0.03501863235672217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4">
        <f>V4-(B80/B83)</f>
        <v>19.014005653754314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2020-06-09T06:32:16Z</dcterms:modified>
  <cp:category/>
  <cp:version/>
  <cp:contentType/>
  <cp:contentStatus/>
</cp:coreProperties>
</file>