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225" activeTab="0"/>
  </bookViews>
  <sheets>
    <sheet name="H41p85" sheetId="1" r:id="rId1"/>
    <sheet name="P.85" sheetId="2" r:id="rId2"/>
  </sheets>
  <definedNames>
    <definedName name="Print_Area_MI">#REF!</definedName>
    <definedName name="_xlnm.Print_Titles" localSheetId="0">'H41p85'!$1:$8</definedName>
  </definedNames>
  <calcPr fullCalcOnLoad="1"/>
</workbook>
</file>

<file path=xl/sharedStrings.xml><?xml version="1.0" encoding="utf-8"?>
<sst xmlns="http://schemas.openxmlformats.org/spreadsheetml/2006/main" count="55" uniqueCount="29">
  <si>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</si>
  <si>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</si>
  <si>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</si>
  <si>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</si>
  <si>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</si>
  <si>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</si>
  <si>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</si>
  <si>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</si>
  <si>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</si>
  <si>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</si>
  <si>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</si>
  <si>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</si>
  <si>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</si>
  <si>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</si>
  <si>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</si>
  <si>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</si>
  <si>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สถานี :  P.85 บ้านหล่ายแก้ว     อ.บ้านโฮ่ง  จ.ลำพูน</t>
  </si>
  <si>
    <t>-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</si>
  <si>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</si>
  <si>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</si>
  <si>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</si>
  <si>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</si>
  <si>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</si>
  <si>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</si>
  <si>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</si>
  <si>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</si>
  <si>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31 เม.ย. ถึง 31 มี.ค. ของปีต่อไป</t>
    </r>
  </si>
  <si>
    <t>พื้นที่รับน้ำ  2,037      ตร.กม.</t>
  </si>
  <si>
    <t>ตลิ่งฝั่งซ้าย 295.354 ม.(ร.ท.ก.) ตลิ่งฝั่งขวา  295.336 ม.(ร.ท.ก.) ท้องน้ำ    ม.(ร.ท.ก.) ศูนย์เสาระดับน้ำ 290.368 ม.(ร.ท.ก.)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</si>
</sst>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d\ \ด\ด\ด"/>
    <numFmt numFmtId="179" formatCode="0.000"/>
    <numFmt numFmtId="180" formatCode="d\ mmm"/>
    <numFmt numFmtId="181" formatCode="0_)"/>
    <numFmt numFmtId="182" formatCode="0_);\(0\)"/>
    <numFmt numFmtId="183" formatCode="0.000_)"/>
    <numFmt numFmtId="184" formatCode="mmm\-yyyy"/>
    <numFmt numFmtId="185" formatCode="0.00000000000000"/>
    <numFmt numFmtId="186" formatCode="0.0000000000000"/>
    <numFmt numFmtId="187" formatCode="0.000000000000"/>
    <numFmt numFmtId="188" formatCode="0.00000000000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"/>
    <numFmt numFmtId="197" formatCode="bbbb"/>
    <numFmt numFmtId="198" formatCode="#,##0_ ;\-#,##0\ "/>
  </numFmts>
  <fonts count="56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4"/>
      <color indexed="10"/>
      <name val="TH SarabunPSK"/>
      <family val="2"/>
    </font>
    <font>
      <u val="single"/>
      <sz val="14"/>
      <name val="TH SarabunPSK"/>
      <family val="2"/>
    </font>
    <font>
      <b/>
      <sz val="8"/>
      <name val="TH SarabunPSK"/>
      <family val="2"/>
    </font>
    <font>
      <sz val="8"/>
      <name val="TH SarabunPSK"/>
      <family val="2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4"/>
      <color indexed="8"/>
      <name val="TH SarabunPSK"/>
      <family val="2"/>
    </font>
    <font>
      <b/>
      <sz val="12"/>
      <color indexed="17"/>
      <name val="TH SarabunPSK"/>
      <family val="0"/>
    </font>
    <font>
      <b/>
      <sz val="14"/>
      <color indexed="17"/>
      <name val="TH SarabunPSK"/>
      <family val="0"/>
    </font>
    <font>
      <b/>
      <sz val="18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6" fillId="0" borderId="0" xfId="0" applyFont="1" applyAlignment="1">
      <alignment/>
    </xf>
    <xf numFmtId="178" fontId="7" fillId="0" borderId="0" xfId="0" applyNumberFormat="1" applyFont="1" applyAlignment="1">
      <alignment horizontal="centerContinuous"/>
    </xf>
    <xf numFmtId="2" fontId="6" fillId="0" borderId="0" xfId="0" applyNumberFormat="1" applyFont="1" applyAlignment="1">
      <alignment horizontal="centerContinuous"/>
    </xf>
    <xf numFmtId="178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/>
    </xf>
    <xf numFmtId="178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center"/>
    </xf>
    <xf numFmtId="178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right"/>
    </xf>
    <xf numFmtId="178" fontId="6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178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8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78" fontId="8" fillId="0" borderId="0" xfId="0" applyNumberFormat="1" applyFont="1" applyAlignment="1">
      <alignment horizontal="center"/>
    </xf>
    <xf numFmtId="197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center"/>
    </xf>
    <xf numFmtId="178" fontId="9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178" fontId="10" fillId="0" borderId="11" xfId="0" applyNumberFormat="1" applyFont="1" applyBorder="1" applyAlignment="1">
      <alignment horizontal="centerContinuous"/>
    </xf>
    <xf numFmtId="2" fontId="10" fillId="0" borderId="11" xfId="0" applyNumberFormat="1" applyFont="1" applyBorder="1" applyAlignment="1">
      <alignment horizontal="centerContinuous"/>
    </xf>
    <xf numFmtId="178" fontId="10" fillId="0" borderId="12" xfId="0" applyNumberFormat="1" applyFont="1" applyBorder="1" applyAlignment="1">
      <alignment horizontal="centerContinuous"/>
    </xf>
    <xf numFmtId="178" fontId="9" fillId="0" borderId="11" xfId="0" applyNumberFormat="1" applyFont="1" applyBorder="1" applyAlignment="1">
      <alignment horizontal="centerContinuous"/>
    </xf>
    <xf numFmtId="2" fontId="9" fillId="0" borderId="13" xfId="0" applyNumberFormat="1" applyFont="1" applyBorder="1" applyAlignment="1">
      <alignment horizontal="centerContinuous"/>
    </xf>
    <xf numFmtId="2" fontId="10" fillId="0" borderId="14" xfId="0" applyNumberFormat="1" applyFont="1" applyBorder="1" applyAlignment="1">
      <alignment horizontal="centerContinuous"/>
    </xf>
    <xf numFmtId="0" fontId="9" fillId="0" borderId="15" xfId="0" applyFont="1" applyBorder="1" applyAlignment="1">
      <alignment horizontal="center"/>
    </xf>
    <xf numFmtId="2" fontId="9" fillId="0" borderId="16" xfId="0" applyNumberFormat="1" applyFont="1" applyBorder="1" applyAlignment="1">
      <alignment horizontal="centerContinuous"/>
    </xf>
    <xf numFmtId="0" fontId="9" fillId="0" borderId="17" xfId="0" applyFont="1" applyBorder="1" applyAlignment="1">
      <alignment horizontal="centerContinuous"/>
    </xf>
    <xf numFmtId="178" fontId="9" fillId="0" borderId="16" xfId="0" applyNumberFormat="1" applyFont="1" applyBorder="1" applyAlignment="1">
      <alignment horizontal="centerContinuous"/>
    </xf>
    <xf numFmtId="0" fontId="9" fillId="0" borderId="16" xfId="0" applyFont="1" applyBorder="1" applyAlignment="1">
      <alignment horizontal="centerContinuous"/>
    </xf>
    <xf numFmtId="178" fontId="9" fillId="0" borderId="18" xfId="0" applyNumberFormat="1" applyFont="1" applyBorder="1" applyAlignment="1">
      <alignment horizontal="centerContinuous"/>
    </xf>
    <xf numFmtId="2" fontId="9" fillId="0" borderId="17" xfId="0" applyNumberFormat="1" applyFont="1" applyBorder="1" applyAlignment="1">
      <alignment horizontal="centerContinuous"/>
    </xf>
    <xf numFmtId="2" fontId="9" fillId="0" borderId="15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/>
    </xf>
    <xf numFmtId="178" fontId="10" fillId="0" borderId="19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left"/>
    </xf>
    <xf numFmtId="2" fontId="10" fillId="0" borderId="19" xfId="0" applyNumberFormat="1" applyFont="1" applyBorder="1" applyAlignment="1">
      <alignment horizontal="center"/>
    </xf>
    <xf numFmtId="178" fontId="10" fillId="0" borderId="15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2" fontId="10" fillId="0" borderId="16" xfId="0" applyNumberFormat="1" applyFont="1" applyBorder="1" applyAlignment="1">
      <alignment/>
    </xf>
    <xf numFmtId="2" fontId="10" fillId="0" borderId="16" xfId="0" applyNumberFormat="1" applyFont="1" applyBorder="1" applyAlignment="1">
      <alignment horizontal="center"/>
    </xf>
    <xf numFmtId="178" fontId="10" fillId="0" borderId="16" xfId="0" applyNumberFormat="1" applyFont="1" applyBorder="1" applyAlignment="1">
      <alignment horizontal="right"/>
    </xf>
    <xf numFmtId="178" fontId="10" fillId="0" borderId="16" xfId="0" applyNumberFormat="1" applyFont="1" applyBorder="1" applyAlignment="1">
      <alignment horizontal="center"/>
    </xf>
    <xf numFmtId="178" fontId="10" fillId="0" borderId="18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15" xfId="0" applyFont="1" applyBorder="1" applyAlignment="1">
      <alignment/>
    </xf>
    <xf numFmtId="2" fontId="6" fillId="0" borderId="20" xfId="0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80" fontId="6" fillId="0" borderId="22" xfId="0" applyNumberFormat="1" applyFont="1" applyBorder="1" applyAlignment="1">
      <alignment/>
    </xf>
    <xf numFmtId="2" fontId="6" fillId="0" borderId="20" xfId="0" applyNumberFormat="1" applyFont="1" applyBorder="1" applyAlignment="1">
      <alignment horizontal="right"/>
    </xf>
    <xf numFmtId="2" fontId="6" fillId="0" borderId="21" xfId="0" applyNumberFormat="1" applyFont="1" applyBorder="1" applyAlignment="1">
      <alignment horizontal="right"/>
    </xf>
    <xf numFmtId="2" fontId="6" fillId="0" borderId="23" xfId="0" applyNumberFormat="1" applyFont="1" applyBorder="1" applyAlignment="1">
      <alignment/>
    </xf>
    <xf numFmtId="2" fontId="6" fillId="0" borderId="22" xfId="0" applyNumberFormat="1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2" fontId="6" fillId="0" borderId="0" xfId="0" applyNumberFormat="1" applyFont="1" applyFill="1" applyBorder="1" applyAlignment="1">
      <alignment/>
    </xf>
    <xf numFmtId="180" fontId="6" fillId="0" borderId="22" xfId="0" applyNumberFormat="1" applyFont="1" applyBorder="1" applyAlignment="1">
      <alignment horizontal="right"/>
    </xf>
    <xf numFmtId="2" fontId="6" fillId="0" borderId="23" xfId="0" applyNumberFormat="1" applyFont="1" applyBorder="1" applyAlignment="1">
      <alignment horizontal="right"/>
    </xf>
    <xf numFmtId="2" fontId="11" fillId="0" borderId="0" xfId="0" applyNumberFormat="1" applyFont="1" applyAlignment="1">
      <alignment/>
    </xf>
    <xf numFmtId="2" fontId="54" fillId="0" borderId="0" xfId="0" applyNumberFormat="1" applyFont="1" applyAlignment="1">
      <alignment/>
    </xf>
    <xf numFmtId="2" fontId="55" fillId="0" borderId="0" xfId="0" applyNumberFormat="1" applyFont="1" applyAlignment="1">
      <alignment/>
    </xf>
    <xf numFmtId="179" fontId="6" fillId="0" borderId="21" xfId="0" applyNumberFormat="1" applyFont="1" applyBorder="1" applyAlignment="1">
      <alignment horizontal="right"/>
    </xf>
    <xf numFmtId="179" fontId="6" fillId="0" borderId="21" xfId="0" applyNumberFormat="1" applyFont="1" applyBorder="1" applyAlignment="1">
      <alignment/>
    </xf>
    <xf numFmtId="179" fontId="6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0" fontId="13" fillId="33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2" fontId="6" fillId="33" borderId="24" xfId="0" applyNumberFormat="1" applyFont="1" applyFill="1" applyBorder="1" applyAlignment="1">
      <alignment horizontal="right"/>
    </xf>
    <xf numFmtId="2" fontId="6" fillId="34" borderId="24" xfId="0" applyNumberFormat="1" applyFont="1" applyFill="1" applyBorder="1" applyAlignment="1">
      <alignment horizontal="right"/>
    </xf>
    <xf numFmtId="2" fontId="6" fillId="33" borderId="25" xfId="0" applyNumberFormat="1" applyFont="1" applyFill="1" applyBorder="1" applyAlignment="1">
      <alignment horizontal="right"/>
    </xf>
    <xf numFmtId="2" fontId="6" fillId="34" borderId="25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>
      <alignment horizontal="center"/>
    </xf>
    <xf numFmtId="181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" fontId="6" fillId="35" borderId="24" xfId="0" applyNumberFormat="1" applyFont="1" applyFill="1" applyBorder="1" applyAlignment="1" applyProtection="1">
      <alignment horizontal="center"/>
      <protection/>
    </xf>
    <xf numFmtId="0" fontId="6" fillId="33" borderId="24" xfId="0" applyFont="1" applyFill="1" applyBorder="1" applyAlignment="1">
      <alignment horizontal="center"/>
    </xf>
    <xf numFmtId="181" fontId="6" fillId="34" borderId="24" xfId="0" applyNumberFormat="1" applyFont="1" applyFill="1" applyBorder="1" applyAlignment="1">
      <alignment horizontal="center"/>
    </xf>
    <xf numFmtId="1" fontId="6" fillId="35" borderId="25" xfId="0" applyNumberFormat="1" applyFont="1" applyFill="1" applyBorder="1" applyAlignment="1" applyProtection="1">
      <alignment horizontal="center"/>
      <protection/>
    </xf>
    <xf numFmtId="0" fontId="6" fillId="33" borderId="24" xfId="0" applyFont="1" applyFill="1" applyBorder="1" applyAlignment="1">
      <alignment horizontal="right"/>
    </xf>
    <xf numFmtId="0" fontId="6" fillId="34" borderId="24" xfId="0" applyFont="1" applyFill="1" applyBorder="1" applyAlignment="1">
      <alignment horizontal="right"/>
    </xf>
    <xf numFmtId="0" fontId="6" fillId="33" borderId="24" xfId="0" applyFont="1" applyFill="1" applyBorder="1" applyAlignment="1">
      <alignment/>
    </xf>
    <xf numFmtId="0" fontId="6" fillId="34" borderId="24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181" fontId="6" fillId="34" borderId="25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center"/>
    </xf>
    <xf numFmtId="181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right"/>
    </xf>
    <xf numFmtId="178" fontId="6" fillId="0" borderId="22" xfId="0" applyNumberFormat="1" applyFont="1" applyBorder="1" applyAlignment="1">
      <alignment horizontal="right"/>
    </xf>
    <xf numFmtId="2" fontId="6" fillId="0" borderId="22" xfId="0" applyNumberFormat="1" applyFont="1" applyBorder="1" applyAlignment="1">
      <alignment horizontal="right"/>
    </xf>
    <xf numFmtId="2" fontId="6" fillId="0" borderId="13" xfId="0" applyNumberFormat="1" applyFont="1" applyBorder="1" applyAlignment="1">
      <alignment/>
    </xf>
    <xf numFmtId="2" fontId="12" fillId="0" borderId="13" xfId="0" applyNumberFormat="1" applyFont="1" applyBorder="1" applyAlignment="1">
      <alignment/>
    </xf>
    <xf numFmtId="178" fontId="6" fillId="0" borderId="13" xfId="0" applyNumberFormat="1" applyFont="1" applyBorder="1" applyAlignment="1">
      <alignment/>
    </xf>
    <xf numFmtId="2" fontId="6" fillId="0" borderId="13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right"/>
    </xf>
    <xf numFmtId="178" fontId="6" fillId="0" borderId="13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78" fontId="6" fillId="0" borderId="0" xfId="0" applyNumberFormat="1" applyFont="1" applyBorder="1" applyAlignment="1">
      <alignment/>
    </xf>
    <xf numFmtId="2" fontId="6" fillId="0" borderId="20" xfId="0" applyNumberFormat="1" applyFont="1" applyFill="1" applyBorder="1" applyAlignment="1">
      <alignment/>
    </xf>
    <xf numFmtId="2" fontId="6" fillId="0" borderId="21" xfId="0" applyNumberFormat="1" applyFont="1" applyFill="1" applyBorder="1" applyAlignment="1">
      <alignment/>
    </xf>
    <xf numFmtId="2" fontId="6" fillId="0" borderId="26" xfId="0" applyNumberFormat="1" applyFont="1" applyBorder="1" applyAlignment="1">
      <alignment horizontal="right"/>
    </xf>
    <xf numFmtId="2" fontId="6" fillId="33" borderId="27" xfId="0" applyNumberFormat="1" applyFont="1" applyFill="1" applyBorder="1" applyAlignment="1">
      <alignment horizontal="center"/>
    </xf>
    <xf numFmtId="2" fontId="6" fillId="34" borderId="27" xfId="0" applyNumberFormat="1" applyFont="1" applyFill="1" applyBorder="1" applyAlignment="1">
      <alignment horizontal="center"/>
    </xf>
    <xf numFmtId="2" fontId="6" fillId="33" borderId="24" xfId="0" applyNumberFormat="1" applyFont="1" applyFill="1" applyBorder="1" applyAlignment="1">
      <alignment horizontal="center"/>
    </xf>
    <xf numFmtId="2" fontId="6" fillId="34" borderId="28" xfId="0" applyNumberFormat="1" applyFont="1" applyFill="1" applyBorder="1" applyAlignment="1">
      <alignment horizontal="center"/>
    </xf>
    <xf numFmtId="2" fontId="6" fillId="34" borderId="24" xfId="0" applyNumberFormat="1" applyFont="1" applyFill="1" applyBorder="1" applyAlignment="1">
      <alignment horizontal="center"/>
    </xf>
    <xf numFmtId="2" fontId="55" fillId="0" borderId="21" xfId="0" applyNumberFormat="1" applyFont="1" applyBorder="1" applyAlignment="1">
      <alignment/>
    </xf>
    <xf numFmtId="1" fontId="13" fillId="35" borderId="10" xfId="0" applyNumberFormat="1" applyFont="1" applyFill="1" applyBorder="1" applyAlignment="1">
      <alignment horizontal="center" vertical="center"/>
    </xf>
    <xf numFmtId="1" fontId="13" fillId="35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น้ำแม่ลี้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P.85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บ้านหล่ายแก้ว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ลี้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0.0335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6525"/>
          <c:w val="0.83825"/>
          <c:h val="0.76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'P.85'!$X$5:$X$24</c:f>
              <c:numCache/>
            </c:numRef>
          </c:cat>
          <c:val>
            <c:numRef>
              <c:f>'P.85'!$Y$5:$Y$24</c:f>
              <c:numCache/>
            </c:numRef>
          </c:val>
        </c:ser>
        <c:axId val="52961020"/>
        <c:axId val="6887133"/>
      </c:barChart>
      <c:catAx>
        <c:axId val="52961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6887133"/>
        <c:crossesAt val="289"/>
        <c:auto val="1"/>
        <c:lblOffset val="100"/>
        <c:tickLblSkip val="1"/>
        <c:noMultiLvlLbl val="0"/>
      </c:catAx>
      <c:valAx>
        <c:axId val="6887133"/>
        <c:scaling>
          <c:orientation val="minMax"/>
          <c:max val="296"/>
          <c:min val="28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ระดับน้ำ - เมตร(ร.ท.ก.)</a:t>
                </a:r>
              </a:p>
            </c:rich>
          </c:tx>
          <c:layout>
            <c:manualLayout>
              <c:xMode val="factor"/>
              <c:yMode val="factor"/>
              <c:x val="-0.0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2961020"/>
        <c:crossesAt val="1"/>
        <c:crossBetween val="between"/>
        <c:dispUnits/>
        <c:majorUnit val="1"/>
        <c:minorUnit val="0.5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น้ำแม่ลี้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P.85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บ้านหล่ายแก้ว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ลี้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0.035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"/>
          <c:y val="0.19325"/>
          <c:w val="0.7955"/>
          <c:h val="0.75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'P.85'!$X$5:$X$24</c:f>
              <c:numCache/>
            </c:numRef>
          </c:cat>
          <c:val>
            <c:numRef>
              <c:f>'P.85'!$Z$5:$Z$24</c:f>
              <c:numCache/>
            </c:numRef>
          </c:val>
        </c:ser>
        <c:axId val="61984198"/>
        <c:axId val="20986871"/>
      </c:barChart>
      <c:catAx>
        <c:axId val="61984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20986871"/>
        <c:crosses val="autoZero"/>
        <c:auto val="1"/>
        <c:lblOffset val="100"/>
        <c:tickLblSkip val="1"/>
        <c:noMultiLvlLbl val="0"/>
      </c:catAx>
      <c:valAx>
        <c:axId val="20986871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1984198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5"/>
  <sheetViews>
    <sheetView tabSelected="1" zoomScalePageLayoutView="0" workbookViewId="0" topLeftCell="A19">
      <selection activeCell="Q36" sqref="Q36"/>
    </sheetView>
  </sheetViews>
  <sheetFormatPr defaultColWidth="7.66015625" defaultRowHeight="21"/>
  <cols>
    <col min="1" max="1" width="7.66015625" style="1" customWidth="1"/>
    <col min="2" max="3" width="7.66015625" style="6" customWidth="1"/>
    <col min="4" max="4" width="7.66015625" style="11" customWidth="1"/>
    <col min="5" max="5" width="7.66015625" style="1" customWidth="1"/>
    <col min="6" max="6" width="7.66015625" style="6" customWidth="1"/>
    <col min="7" max="7" width="7.66015625" style="11" customWidth="1"/>
    <col min="8" max="9" width="7.66015625" style="6" customWidth="1"/>
    <col min="10" max="10" width="8.33203125" style="11" customWidth="1"/>
    <col min="11" max="12" width="7.66015625" style="6" customWidth="1"/>
    <col min="13" max="13" width="8.5" style="11" customWidth="1"/>
    <col min="14" max="16" width="7.66015625" style="1" customWidth="1"/>
    <col min="17" max="17" width="8.33203125" style="1" customWidth="1"/>
    <col min="18" max="26" width="7.66015625" style="1" customWidth="1"/>
    <col min="27" max="27" width="8.66015625" style="1" bestFit="1" customWidth="1"/>
    <col min="28" max="16384" width="7.66015625" style="1" customWidth="1"/>
  </cols>
  <sheetData>
    <row r="1" spans="2:15" ht="28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1" ht="24" customHeight="1">
      <c r="A3" s="12" t="s">
        <v>16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27</v>
      </c>
      <c r="M3" s="16"/>
      <c r="N3" s="13"/>
      <c r="O3" s="13"/>
      <c r="AN3" s="19"/>
      <c r="AO3" s="20"/>
    </row>
    <row r="4" spans="1:41" ht="22.5" customHeight="1">
      <c r="A4" s="21" t="s">
        <v>28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Q4" s="71">
        <v>290.368</v>
      </c>
      <c r="AN4" s="19"/>
      <c r="AO4" s="20"/>
    </row>
    <row r="5" spans="1:41" ht="18.75">
      <c r="A5" s="25"/>
      <c r="B5" s="26" t="s">
        <v>2</v>
      </c>
      <c r="C5" s="27"/>
      <c r="D5" s="28"/>
      <c r="E5" s="29"/>
      <c r="F5" s="29"/>
      <c r="G5" s="30"/>
      <c r="H5" s="31" t="s">
        <v>3</v>
      </c>
      <c r="I5" s="29"/>
      <c r="J5" s="31"/>
      <c r="K5" s="29"/>
      <c r="L5" s="29"/>
      <c r="M5" s="30"/>
      <c r="N5" s="32" t="s">
        <v>4</v>
      </c>
      <c r="O5" s="33"/>
      <c r="AN5" s="19"/>
      <c r="AO5" s="20"/>
    </row>
    <row r="6" spans="1:41" ht="18.75">
      <c r="A6" s="34" t="s">
        <v>5</v>
      </c>
      <c r="B6" s="35" t="s">
        <v>6</v>
      </c>
      <c r="C6" s="36"/>
      <c r="D6" s="37"/>
      <c r="E6" s="35" t="s">
        <v>7</v>
      </c>
      <c r="F6" s="38"/>
      <c r="G6" s="37"/>
      <c r="H6" s="35" t="s">
        <v>6</v>
      </c>
      <c r="I6" s="38"/>
      <c r="J6" s="37"/>
      <c r="K6" s="35" t="s">
        <v>7</v>
      </c>
      <c r="L6" s="38"/>
      <c r="M6" s="39"/>
      <c r="N6" s="40" t="s">
        <v>1</v>
      </c>
      <c r="O6" s="35"/>
      <c r="AN6" s="19"/>
      <c r="AO6" s="20"/>
    </row>
    <row r="7" spans="1:41" s="6" customFormat="1" ht="18.75">
      <c r="A7" s="41" t="s">
        <v>8</v>
      </c>
      <c r="B7" s="42" t="s">
        <v>9</v>
      </c>
      <c r="C7" s="42" t="s">
        <v>10</v>
      </c>
      <c r="D7" s="43" t="s">
        <v>11</v>
      </c>
      <c r="E7" s="44" t="s">
        <v>9</v>
      </c>
      <c r="F7" s="42" t="s">
        <v>10</v>
      </c>
      <c r="G7" s="43" t="s">
        <v>11</v>
      </c>
      <c r="H7" s="42" t="s">
        <v>9</v>
      </c>
      <c r="I7" s="44" t="s">
        <v>10</v>
      </c>
      <c r="J7" s="43" t="s">
        <v>11</v>
      </c>
      <c r="K7" s="45" t="s">
        <v>9</v>
      </c>
      <c r="L7" s="45" t="s">
        <v>10</v>
      </c>
      <c r="M7" s="46" t="s">
        <v>11</v>
      </c>
      <c r="N7" s="45" t="s">
        <v>10</v>
      </c>
      <c r="O7" s="45" t="s">
        <v>12</v>
      </c>
      <c r="AN7" s="19"/>
      <c r="AO7" s="20"/>
    </row>
    <row r="8" spans="1:41" ht="18.75">
      <c r="A8" s="47"/>
      <c r="B8" s="48" t="s">
        <v>13</v>
      </c>
      <c r="C8" s="49" t="s">
        <v>14</v>
      </c>
      <c r="D8" s="50"/>
      <c r="E8" s="48" t="s">
        <v>13</v>
      </c>
      <c r="F8" s="49" t="s">
        <v>14</v>
      </c>
      <c r="G8" s="50"/>
      <c r="H8" s="48" t="s">
        <v>13</v>
      </c>
      <c r="I8" s="49" t="s">
        <v>14</v>
      </c>
      <c r="J8" s="51"/>
      <c r="K8" s="48" t="s">
        <v>13</v>
      </c>
      <c r="L8" s="49" t="s">
        <v>14</v>
      </c>
      <c r="M8" s="52"/>
      <c r="N8" s="49" t="s">
        <v>15</v>
      </c>
      <c r="O8" s="48" t="s">
        <v>14</v>
      </c>
      <c r="Q8" s="53"/>
      <c r="R8" s="53"/>
      <c r="AN8" s="19"/>
      <c r="AO8" s="20"/>
    </row>
    <row r="9" spans="1:41" ht="18" customHeight="1">
      <c r="A9" s="54">
        <v>2546</v>
      </c>
      <c r="B9" s="55">
        <f>$Q$4+Q9</f>
        <v>291.608</v>
      </c>
      <c r="C9" s="56">
        <v>19.4</v>
      </c>
      <c r="D9" s="57">
        <v>38258</v>
      </c>
      <c r="E9" s="55">
        <f>$Q$4+R9</f>
        <v>291.588</v>
      </c>
      <c r="F9" s="56">
        <v>18.8</v>
      </c>
      <c r="G9" s="57">
        <v>38258</v>
      </c>
      <c r="H9" s="58">
        <f>$Q$4+T9</f>
        <v>290.298</v>
      </c>
      <c r="I9" s="59" t="s">
        <v>17</v>
      </c>
      <c r="J9" s="57">
        <v>235993</v>
      </c>
      <c r="K9" s="55">
        <f>$Q$4+U9</f>
        <v>290.298</v>
      </c>
      <c r="L9" s="56">
        <v>0.01</v>
      </c>
      <c r="M9" s="57">
        <v>38031</v>
      </c>
      <c r="N9" s="60">
        <v>36.362</v>
      </c>
      <c r="O9" s="61">
        <v>1.15</v>
      </c>
      <c r="Q9" s="6">
        <v>1.24</v>
      </c>
      <c r="R9" s="1">
        <v>1.22</v>
      </c>
      <c r="T9" s="1">
        <v>-0.07</v>
      </c>
      <c r="U9" s="1">
        <v>-0.07</v>
      </c>
      <c r="AA9" s="71"/>
      <c r="AN9" s="19"/>
      <c r="AO9" s="62"/>
    </row>
    <row r="10" spans="1:41" ht="18" customHeight="1">
      <c r="A10" s="54">
        <v>2547</v>
      </c>
      <c r="B10" s="55">
        <f>$Q$4+Q10</f>
        <v>294.068</v>
      </c>
      <c r="C10" s="56">
        <v>49.75</v>
      </c>
      <c r="D10" s="57">
        <v>38200</v>
      </c>
      <c r="E10" s="55">
        <f>$Q$4+R10</f>
        <v>293.888</v>
      </c>
      <c r="F10" s="56">
        <v>45.2</v>
      </c>
      <c r="G10" s="57">
        <v>38247</v>
      </c>
      <c r="H10" s="58">
        <f>$Q$4+T10</f>
        <v>290.068</v>
      </c>
      <c r="I10" s="59" t="s">
        <v>17</v>
      </c>
      <c r="J10" s="57">
        <v>236386</v>
      </c>
      <c r="K10" s="55">
        <f>$Q$4+U10</f>
        <v>290.548</v>
      </c>
      <c r="L10" s="56">
        <v>0.02</v>
      </c>
      <c r="M10" s="57">
        <v>38079</v>
      </c>
      <c r="N10" s="60">
        <v>66.2</v>
      </c>
      <c r="O10" s="61">
        <v>2.1</v>
      </c>
      <c r="Q10" s="6">
        <v>3.7</v>
      </c>
      <c r="R10" s="1">
        <v>3.52</v>
      </c>
      <c r="T10" s="1">
        <v>-0.3</v>
      </c>
      <c r="U10" s="1">
        <v>0.18</v>
      </c>
      <c r="AN10" s="19"/>
      <c r="AO10" s="63"/>
    </row>
    <row r="11" spans="1:21" ht="18" customHeight="1">
      <c r="A11" s="54">
        <v>2548</v>
      </c>
      <c r="B11" s="55">
        <f>$Q$4+Q11</f>
        <v>293.068</v>
      </c>
      <c r="C11" s="56">
        <v>78.45</v>
      </c>
      <c r="D11" s="57">
        <v>38608</v>
      </c>
      <c r="E11" s="55">
        <f>$Q$4+R11</f>
        <v>292.948</v>
      </c>
      <c r="F11" s="56">
        <v>72.64</v>
      </c>
      <c r="G11" s="57">
        <v>38608</v>
      </c>
      <c r="H11" s="58">
        <f>$Q$4+T11</f>
        <v>290.068</v>
      </c>
      <c r="I11" s="59">
        <v>0</v>
      </c>
      <c r="J11" s="57">
        <v>236860</v>
      </c>
      <c r="K11" s="55">
        <f>$Q$4+U11</f>
        <v>290.068</v>
      </c>
      <c r="L11" s="56">
        <v>0</v>
      </c>
      <c r="M11" s="57">
        <v>38533</v>
      </c>
      <c r="N11" s="60">
        <v>116.05852799999998</v>
      </c>
      <c r="O11" s="61">
        <v>3.680191780821926</v>
      </c>
      <c r="Q11" s="6">
        <v>2.7</v>
      </c>
      <c r="R11" s="1">
        <v>2.58</v>
      </c>
      <c r="T11" s="1">
        <v>-0.3</v>
      </c>
      <c r="U11" s="1">
        <v>-0.3</v>
      </c>
    </row>
    <row r="12" spans="1:21" ht="18" customHeight="1">
      <c r="A12" s="54">
        <v>2549</v>
      </c>
      <c r="B12" s="113">
        <f>$Q$4+Q12</f>
        <v>293.868</v>
      </c>
      <c r="C12" s="114">
        <v>261.7</v>
      </c>
      <c r="D12" s="57">
        <v>38984</v>
      </c>
      <c r="E12" s="55">
        <f>$Q$4+R12</f>
        <v>293.278</v>
      </c>
      <c r="F12" s="56">
        <v>198.9</v>
      </c>
      <c r="G12" s="57">
        <v>38984</v>
      </c>
      <c r="H12" s="58">
        <f>$Q$4+T12</f>
        <v>290.068</v>
      </c>
      <c r="I12" s="59">
        <v>0.009</v>
      </c>
      <c r="J12" s="57">
        <v>38807</v>
      </c>
      <c r="K12" s="55">
        <f>$Q$4+U12</f>
        <v>290.068</v>
      </c>
      <c r="L12" s="59">
        <v>0.009</v>
      </c>
      <c r="M12" s="57">
        <v>38807</v>
      </c>
      <c r="N12" s="60">
        <v>367.491</v>
      </c>
      <c r="O12" s="61">
        <v>11.65</v>
      </c>
      <c r="Q12" s="6">
        <v>3.5</v>
      </c>
      <c r="R12" s="1">
        <v>2.91</v>
      </c>
      <c r="T12" s="1">
        <v>-0.3</v>
      </c>
      <c r="U12" s="1">
        <v>-0.3</v>
      </c>
    </row>
    <row r="13" spans="1:18" ht="18" customHeight="1">
      <c r="A13" s="54">
        <v>2550</v>
      </c>
      <c r="B13" s="55">
        <v>293.218</v>
      </c>
      <c r="C13" s="56">
        <v>196</v>
      </c>
      <c r="D13" s="57">
        <v>38997</v>
      </c>
      <c r="E13" s="55">
        <v>292.67</v>
      </c>
      <c r="F13" s="56">
        <v>144.3</v>
      </c>
      <c r="G13" s="57">
        <v>38997</v>
      </c>
      <c r="H13" s="58">
        <v>289.87</v>
      </c>
      <c r="I13" s="59">
        <v>0.01</v>
      </c>
      <c r="J13" s="57">
        <v>38837</v>
      </c>
      <c r="K13" s="55">
        <v>289.87</v>
      </c>
      <c r="L13" s="56">
        <v>0.01</v>
      </c>
      <c r="M13" s="57">
        <v>38837</v>
      </c>
      <c r="N13" s="60">
        <v>290.05</v>
      </c>
      <c r="O13" s="61">
        <f aca="true" t="shared" si="0" ref="O13:O28">N13*0.0317097</f>
        <v>9.197398485</v>
      </c>
      <c r="Q13" s="6">
        <f aca="true" t="shared" si="1" ref="Q13:Q20">B13-$Q$4</f>
        <v>2.8500000000000227</v>
      </c>
      <c r="R13" s="6">
        <f aca="true" t="shared" si="2" ref="R13:R28">H13-$Q$4</f>
        <v>-0.49799999999999045</v>
      </c>
    </row>
    <row r="14" spans="1:18" ht="18" customHeight="1">
      <c r="A14" s="54">
        <v>2551</v>
      </c>
      <c r="B14" s="55">
        <v>292.62</v>
      </c>
      <c r="C14" s="56">
        <v>139.8</v>
      </c>
      <c r="D14" s="57">
        <v>38997</v>
      </c>
      <c r="E14" s="55">
        <v>292.48</v>
      </c>
      <c r="F14" s="56">
        <v>127.2</v>
      </c>
      <c r="G14" s="57">
        <v>38997</v>
      </c>
      <c r="H14" s="58">
        <v>290.07</v>
      </c>
      <c r="I14" s="59">
        <v>0.056</v>
      </c>
      <c r="J14" s="57">
        <v>38808</v>
      </c>
      <c r="K14" s="55">
        <v>290.07</v>
      </c>
      <c r="L14" s="56">
        <v>0.056</v>
      </c>
      <c r="M14" s="57">
        <v>38808</v>
      </c>
      <c r="N14" s="60">
        <v>206.65</v>
      </c>
      <c r="O14" s="61">
        <f t="shared" si="0"/>
        <v>6.552809505</v>
      </c>
      <c r="Q14" s="6">
        <f t="shared" si="1"/>
        <v>2.2520000000000095</v>
      </c>
      <c r="R14" s="6">
        <f t="shared" si="2"/>
        <v>-0.2980000000000018</v>
      </c>
    </row>
    <row r="15" spans="1:18" ht="18" customHeight="1">
      <c r="A15" s="54">
        <v>2552</v>
      </c>
      <c r="B15" s="58">
        <v>293.568</v>
      </c>
      <c r="C15" s="59">
        <v>246.48</v>
      </c>
      <c r="D15" s="64">
        <v>38994</v>
      </c>
      <c r="E15" s="58">
        <v>293.23</v>
      </c>
      <c r="F15" s="59">
        <v>209.3</v>
      </c>
      <c r="G15" s="64">
        <v>38994</v>
      </c>
      <c r="H15" s="58">
        <v>289.938</v>
      </c>
      <c r="I15" s="59">
        <v>0.04</v>
      </c>
      <c r="J15" s="64">
        <v>40268</v>
      </c>
      <c r="K15" s="58">
        <v>289.94</v>
      </c>
      <c r="L15" s="59">
        <v>0.04</v>
      </c>
      <c r="M15" s="57">
        <v>38807</v>
      </c>
      <c r="N15" s="65">
        <v>441.65</v>
      </c>
      <c r="O15" s="61">
        <f t="shared" si="0"/>
        <v>14.004589005</v>
      </c>
      <c r="Q15" s="6">
        <f t="shared" si="1"/>
        <v>3.1999999999999886</v>
      </c>
      <c r="R15" s="6">
        <f t="shared" si="2"/>
        <v>-0.4300000000000068</v>
      </c>
    </row>
    <row r="16" spans="1:18" ht="18" customHeight="1">
      <c r="A16" s="54">
        <v>2553</v>
      </c>
      <c r="B16" s="55">
        <v>294.468</v>
      </c>
      <c r="C16" s="121">
        <v>428.12</v>
      </c>
      <c r="D16" s="64">
        <v>40473</v>
      </c>
      <c r="E16" s="55">
        <v>294.37</v>
      </c>
      <c r="F16" s="56">
        <v>407.2</v>
      </c>
      <c r="G16" s="64">
        <v>40473</v>
      </c>
      <c r="H16" s="58">
        <v>289.918</v>
      </c>
      <c r="I16" s="59">
        <v>0.02</v>
      </c>
      <c r="J16" s="64">
        <v>40360</v>
      </c>
      <c r="K16" s="55">
        <v>289.918</v>
      </c>
      <c r="L16" s="56">
        <v>0.02</v>
      </c>
      <c r="M16" s="57">
        <v>40360</v>
      </c>
      <c r="N16" s="60">
        <v>315.52</v>
      </c>
      <c r="O16" s="61">
        <f t="shared" si="0"/>
        <v>10.005044544</v>
      </c>
      <c r="Q16" s="6">
        <f t="shared" si="1"/>
        <v>4.100000000000023</v>
      </c>
      <c r="R16" s="6">
        <f t="shared" si="2"/>
        <v>-0.44999999999998863</v>
      </c>
    </row>
    <row r="17" spans="1:18" ht="18" customHeight="1">
      <c r="A17" s="54">
        <v>2554</v>
      </c>
      <c r="B17" s="55">
        <v>294.848</v>
      </c>
      <c r="C17" s="56">
        <v>420.75</v>
      </c>
      <c r="D17" s="64">
        <v>40820</v>
      </c>
      <c r="E17" s="55">
        <v>294.656</v>
      </c>
      <c r="F17" s="56">
        <v>384.4</v>
      </c>
      <c r="G17" s="64">
        <v>40820</v>
      </c>
      <c r="H17" s="58">
        <v>289.458</v>
      </c>
      <c r="I17" s="59">
        <v>0.12</v>
      </c>
      <c r="J17" s="64">
        <v>40569</v>
      </c>
      <c r="K17" s="55">
        <v>289.462</v>
      </c>
      <c r="L17" s="56">
        <v>0.12</v>
      </c>
      <c r="M17" s="64">
        <v>40569</v>
      </c>
      <c r="N17" s="60">
        <v>666.08</v>
      </c>
      <c r="O17" s="61">
        <f t="shared" si="0"/>
        <v>21.121196976</v>
      </c>
      <c r="Q17" s="66">
        <f t="shared" si="1"/>
        <v>4.480000000000018</v>
      </c>
      <c r="R17" s="67">
        <f t="shared" si="2"/>
        <v>-0.9099999999999682</v>
      </c>
    </row>
    <row r="18" spans="1:18" ht="18" customHeight="1">
      <c r="A18" s="54">
        <v>2555</v>
      </c>
      <c r="B18" s="55">
        <v>291.538</v>
      </c>
      <c r="C18" s="56">
        <v>63.49</v>
      </c>
      <c r="D18" s="64">
        <v>41168</v>
      </c>
      <c r="E18" s="55">
        <v>291.428</v>
      </c>
      <c r="F18" s="56">
        <v>57.06</v>
      </c>
      <c r="G18" s="64">
        <v>41161</v>
      </c>
      <c r="H18" s="58">
        <v>289.36</v>
      </c>
      <c r="I18" s="59">
        <v>0.16</v>
      </c>
      <c r="J18" s="64">
        <v>41095</v>
      </c>
      <c r="K18" s="55">
        <v>289.357</v>
      </c>
      <c r="L18" s="56">
        <v>0.16</v>
      </c>
      <c r="M18" s="64">
        <v>41095</v>
      </c>
      <c r="N18" s="60">
        <v>147.82</v>
      </c>
      <c r="O18" s="61">
        <f t="shared" si="0"/>
        <v>4.687327853999999</v>
      </c>
      <c r="Q18" s="6">
        <f t="shared" si="1"/>
        <v>1.170000000000016</v>
      </c>
      <c r="R18" s="6">
        <f t="shared" si="2"/>
        <v>-1.0079999999999814</v>
      </c>
    </row>
    <row r="19" spans="1:18" ht="18" customHeight="1">
      <c r="A19" s="54">
        <v>2556</v>
      </c>
      <c r="B19" s="55">
        <v>292.198</v>
      </c>
      <c r="C19" s="56">
        <v>114.04</v>
      </c>
      <c r="D19" s="64">
        <v>41532</v>
      </c>
      <c r="E19" s="55">
        <v>292.017</v>
      </c>
      <c r="F19" s="56">
        <v>99.8</v>
      </c>
      <c r="G19" s="64">
        <v>41532</v>
      </c>
      <c r="H19" s="58">
        <v>288.89</v>
      </c>
      <c r="I19" s="59">
        <v>0.04</v>
      </c>
      <c r="J19" s="64">
        <v>41343</v>
      </c>
      <c r="K19" s="55">
        <v>288.89</v>
      </c>
      <c r="L19" s="56">
        <v>0.04</v>
      </c>
      <c r="M19" s="64">
        <v>41343</v>
      </c>
      <c r="N19" s="60">
        <v>163.25</v>
      </c>
      <c r="O19" s="61">
        <f t="shared" si="0"/>
        <v>5.176608525</v>
      </c>
      <c r="Q19" s="6">
        <f t="shared" si="1"/>
        <v>1.829999999999984</v>
      </c>
      <c r="R19" s="68">
        <f t="shared" si="2"/>
        <v>-1.4780000000000086</v>
      </c>
    </row>
    <row r="20" spans="1:18" ht="18" customHeight="1">
      <c r="A20" s="54">
        <v>2557</v>
      </c>
      <c r="B20" s="55">
        <v>292.068</v>
      </c>
      <c r="C20" s="56">
        <v>199.05</v>
      </c>
      <c r="D20" s="57">
        <v>41936</v>
      </c>
      <c r="E20" s="55">
        <v>291.751</v>
      </c>
      <c r="F20" s="56">
        <v>163.75</v>
      </c>
      <c r="G20" s="64">
        <v>41936</v>
      </c>
      <c r="H20" s="58">
        <v>288.328</v>
      </c>
      <c r="I20" s="69">
        <v>0.005</v>
      </c>
      <c r="J20" s="64">
        <v>41699</v>
      </c>
      <c r="K20" s="55">
        <v>288.328</v>
      </c>
      <c r="L20" s="70">
        <v>0.005</v>
      </c>
      <c r="M20" s="64">
        <v>41699</v>
      </c>
      <c r="N20" s="60">
        <v>182.01</v>
      </c>
      <c r="O20" s="61">
        <f t="shared" si="0"/>
        <v>5.771482497</v>
      </c>
      <c r="Q20" s="6">
        <f t="shared" si="1"/>
        <v>1.6999999999999886</v>
      </c>
      <c r="R20" s="6">
        <f t="shared" si="2"/>
        <v>-2.0400000000000205</v>
      </c>
    </row>
    <row r="21" spans="1:18" ht="18" customHeight="1">
      <c r="A21" s="54">
        <v>2558</v>
      </c>
      <c r="B21" s="55">
        <v>290.168</v>
      </c>
      <c r="C21" s="56">
        <v>0.35</v>
      </c>
      <c r="D21" s="57">
        <v>42346</v>
      </c>
      <c r="E21" s="55">
        <v>290.09</v>
      </c>
      <c r="F21" s="56">
        <v>0.59</v>
      </c>
      <c r="G21" s="64">
        <v>42346</v>
      </c>
      <c r="H21" s="58">
        <v>288.348</v>
      </c>
      <c r="I21" s="59">
        <v>0</v>
      </c>
      <c r="J21" s="64">
        <v>42248</v>
      </c>
      <c r="K21" s="55">
        <v>288.348</v>
      </c>
      <c r="L21" s="56">
        <v>0</v>
      </c>
      <c r="M21" s="64">
        <v>42248</v>
      </c>
      <c r="N21" s="60">
        <v>5.32</v>
      </c>
      <c r="O21" s="61">
        <f t="shared" si="0"/>
        <v>0.168695604</v>
      </c>
      <c r="Q21" s="6">
        <f aca="true" t="shared" si="3" ref="Q21:Q28">B21-$Q$4</f>
        <v>-0.19999999999998863</v>
      </c>
      <c r="R21" s="6">
        <f t="shared" si="2"/>
        <v>-2.019999999999982</v>
      </c>
    </row>
    <row r="22" spans="1:18" ht="18" customHeight="1">
      <c r="A22" s="54">
        <v>2559</v>
      </c>
      <c r="B22" s="55">
        <v>291.628</v>
      </c>
      <c r="C22" s="56">
        <v>106.3</v>
      </c>
      <c r="D22" s="57">
        <v>42628</v>
      </c>
      <c r="E22" s="55">
        <v>291.492</v>
      </c>
      <c r="F22" s="56">
        <v>92.55</v>
      </c>
      <c r="G22" s="64">
        <v>42628</v>
      </c>
      <c r="H22" s="58">
        <v>288.268</v>
      </c>
      <c r="I22" s="59">
        <v>0</v>
      </c>
      <c r="J22" s="64">
        <v>42535</v>
      </c>
      <c r="K22" s="55">
        <v>288.289</v>
      </c>
      <c r="L22" s="56">
        <v>0</v>
      </c>
      <c r="M22" s="64">
        <v>42535</v>
      </c>
      <c r="N22" s="60">
        <v>79.96</v>
      </c>
      <c r="O22" s="61">
        <f t="shared" si="0"/>
        <v>2.535507612</v>
      </c>
      <c r="Q22" s="6">
        <f t="shared" si="3"/>
        <v>1.259999999999991</v>
      </c>
      <c r="R22" s="6">
        <f t="shared" si="2"/>
        <v>-2.1000000000000227</v>
      </c>
    </row>
    <row r="23" spans="1:18" ht="18" customHeight="1">
      <c r="A23" s="54">
        <v>2560</v>
      </c>
      <c r="B23" s="55">
        <v>292.228</v>
      </c>
      <c r="C23" s="56">
        <v>198.18</v>
      </c>
      <c r="D23" s="57">
        <v>43014</v>
      </c>
      <c r="E23" s="55">
        <v>291.994</v>
      </c>
      <c r="F23" s="56">
        <v>157.48</v>
      </c>
      <c r="G23" s="64">
        <v>43014</v>
      </c>
      <c r="H23" s="58">
        <v>288.688</v>
      </c>
      <c r="I23" s="59">
        <v>0.03</v>
      </c>
      <c r="J23" s="64">
        <v>42856</v>
      </c>
      <c r="K23" s="55">
        <v>288.688</v>
      </c>
      <c r="L23" s="56">
        <v>0.03</v>
      </c>
      <c r="M23" s="64">
        <v>42856</v>
      </c>
      <c r="N23" s="60">
        <v>298.74</v>
      </c>
      <c r="O23" s="61">
        <f t="shared" si="0"/>
        <v>9.472955778000001</v>
      </c>
      <c r="Q23" s="1">
        <f t="shared" si="3"/>
        <v>1.8600000000000136</v>
      </c>
      <c r="R23" s="1">
        <f t="shared" si="2"/>
        <v>-1.6800000000000068</v>
      </c>
    </row>
    <row r="24" spans="1:18" ht="18" customHeight="1">
      <c r="A24" s="54">
        <v>2561</v>
      </c>
      <c r="B24" s="55">
        <v>292.238</v>
      </c>
      <c r="C24" s="56">
        <v>163.06</v>
      </c>
      <c r="D24" s="57">
        <v>43397</v>
      </c>
      <c r="E24" s="55">
        <v>291.72</v>
      </c>
      <c r="F24" s="56">
        <v>105.12</v>
      </c>
      <c r="G24" s="64">
        <v>43397</v>
      </c>
      <c r="H24" s="58">
        <v>288.868</v>
      </c>
      <c r="I24" s="59">
        <v>0.03</v>
      </c>
      <c r="J24" s="64">
        <v>241871</v>
      </c>
      <c r="K24" s="55">
        <v>288.868</v>
      </c>
      <c r="L24" s="56">
        <v>0.03</v>
      </c>
      <c r="M24" s="64">
        <v>241872</v>
      </c>
      <c r="N24" s="60">
        <v>95.19</v>
      </c>
      <c r="O24" s="61">
        <f t="shared" si="0"/>
        <v>3.018446343</v>
      </c>
      <c r="Q24" s="1">
        <f t="shared" si="3"/>
        <v>1.8700000000000045</v>
      </c>
      <c r="R24" s="6">
        <f t="shared" si="2"/>
        <v>-1.5</v>
      </c>
    </row>
    <row r="25" spans="1:18" ht="18" customHeight="1">
      <c r="A25" s="54">
        <v>2562</v>
      </c>
      <c r="B25" s="55">
        <v>290.868</v>
      </c>
      <c r="C25" s="56">
        <v>37.52</v>
      </c>
      <c r="D25" s="57">
        <v>43709</v>
      </c>
      <c r="E25" s="55">
        <v>290.82</v>
      </c>
      <c r="F25" s="56">
        <v>34.65</v>
      </c>
      <c r="G25" s="64">
        <v>43711</v>
      </c>
      <c r="H25" s="58">
        <v>288.565</v>
      </c>
      <c r="I25" s="59">
        <v>0</v>
      </c>
      <c r="J25" s="64">
        <v>242007</v>
      </c>
      <c r="K25" s="55">
        <v>288.57</v>
      </c>
      <c r="L25" s="56">
        <v>0</v>
      </c>
      <c r="M25" s="64">
        <v>242008</v>
      </c>
      <c r="N25" s="60">
        <v>42.31</v>
      </c>
      <c r="O25" s="61">
        <f t="shared" si="0"/>
        <v>1.3416374070000001</v>
      </c>
      <c r="Q25" s="6">
        <f t="shared" si="3"/>
        <v>0.5</v>
      </c>
      <c r="R25" s="6">
        <f t="shared" si="2"/>
        <v>-1.8029999999999973</v>
      </c>
    </row>
    <row r="26" spans="1:18" ht="18" customHeight="1">
      <c r="A26" s="54">
        <v>2563</v>
      </c>
      <c r="B26" s="55">
        <v>291.218</v>
      </c>
      <c r="C26" s="56">
        <v>65.9</v>
      </c>
      <c r="D26" s="57">
        <v>44100</v>
      </c>
      <c r="E26" s="55">
        <v>291.05</v>
      </c>
      <c r="F26" s="56">
        <v>53.25</v>
      </c>
      <c r="G26" s="64">
        <v>44096</v>
      </c>
      <c r="H26" s="58">
        <v>288.488</v>
      </c>
      <c r="I26" s="59">
        <v>0</v>
      </c>
      <c r="J26" s="64">
        <v>242339</v>
      </c>
      <c r="K26" s="55">
        <v>288.488</v>
      </c>
      <c r="L26" s="56">
        <v>0</v>
      </c>
      <c r="M26" s="64">
        <v>242339</v>
      </c>
      <c r="N26" s="60">
        <v>61.72</v>
      </c>
      <c r="O26" s="61">
        <f t="shared" si="0"/>
        <v>1.957122684</v>
      </c>
      <c r="Q26" s="6">
        <f t="shared" si="3"/>
        <v>0.8500000000000227</v>
      </c>
      <c r="R26" s="6">
        <f t="shared" si="2"/>
        <v>-1.8799999999999955</v>
      </c>
    </row>
    <row r="27" spans="1:18" ht="18" customHeight="1">
      <c r="A27" s="54">
        <v>2564</v>
      </c>
      <c r="B27" s="55">
        <v>293.268</v>
      </c>
      <c r="C27" s="56">
        <v>240.05</v>
      </c>
      <c r="D27" s="57">
        <v>44450</v>
      </c>
      <c r="E27" s="55">
        <v>292.911</v>
      </c>
      <c r="F27" s="56">
        <v>199.1</v>
      </c>
      <c r="G27" s="64">
        <v>44450</v>
      </c>
      <c r="H27" s="58">
        <v>288.808</v>
      </c>
      <c r="I27" s="59">
        <v>0.055</v>
      </c>
      <c r="J27" s="64">
        <v>242633</v>
      </c>
      <c r="K27" s="55">
        <v>288.835</v>
      </c>
      <c r="L27" s="56">
        <v>0.07</v>
      </c>
      <c r="M27" s="64">
        <v>242633</v>
      </c>
      <c r="N27" s="60">
        <v>250.74</v>
      </c>
      <c r="O27" s="61">
        <f t="shared" si="0"/>
        <v>7.950890178000001</v>
      </c>
      <c r="Q27" s="6">
        <f t="shared" si="3"/>
        <v>2.8999999999999773</v>
      </c>
      <c r="R27" s="6">
        <f t="shared" si="2"/>
        <v>-1.5600000000000023</v>
      </c>
    </row>
    <row r="28" spans="1:18" ht="18" customHeight="1">
      <c r="A28" s="54">
        <v>2565</v>
      </c>
      <c r="B28" s="55">
        <v>294.498</v>
      </c>
      <c r="C28" s="56">
        <v>392.5</v>
      </c>
      <c r="D28" s="57">
        <v>44836</v>
      </c>
      <c r="E28" s="55">
        <v>294.227</v>
      </c>
      <c r="F28" s="56">
        <v>356.05</v>
      </c>
      <c r="G28" s="64">
        <v>44836</v>
      </c>
      <c r="H28" s="58">
        <v>289.848</v>
      </c>
      <c r="I28" s="59">
        <v>0.56</v>
      </c>
      <c r="J28" s="64">
        <v>243271</v>
      </c>
      <c r="K28" s="55">
        <v>289.848</v>
      </c>
      <c r="L28" s="56">
        <v>0.56</v>
      </c>
      <c r="M28" s="64">
        <v>243272</v>
      </c>
      <c r="N28" s="60">
        <v>572.78</v>
      </c>
      <c r="O28" s="61">
        <f t="shared" si="0"/>
        <v>18.162681966</v>
      </c>
      <c r="Q28" s="6">
        <f t="shared" si="3"/>
        <v>4.1299999999999955</v>
      </c>
      <c r="R28" s="6">
        <f t="shared" si="2"/>
        <v>-0.5199999999999818</v>
      </c>
    </row>
    <row r="29" spans="1:18" ht="18" customHeight="1">
      <c r="A29" s="54"/>
      <c r="B29" s="55"/>
      <c r="C29" s="56"/>
      <c r="D29" s="57"/>
      <c r="E29" s="55"/>
      <c r="F29" s="56"/>
      <c r="G29" s="64"/>
      <c r="H29" s="58"/>
      <c r="I29" s="59"/>
      <c r="J29" s="64"/>
      <c r="K29" s="55"/>
      <c r="L29" s="56"/>
      <c r="M29" s="64"/>
      <c r="N29" s="60"/>
      <c r="O29" s="61"/>
      <c r="Q29" s="6"/>
      <c r="R29" s="6"/>
    </row>
    <row r="30" spans="1:15" ht="18" customHeight="1">
      <c r="A30" s="54"/>
      <c r="B30" s="55"/>
      <c r="C30" s="56"/>
      <c r="D30" s="57"/>
      <c r="E30" s="55"/>
      <c r="F30" s="56"/>
      <c r="G30" s="57"/>
      <c r="H30" s="55"/>
      <c r="I30" s="56"/>
      <c r="J30" s="57"/>
      <c r="K30" s="55"/>
      <c r="L30" s="56"/>
      <c r="M30" s="57"/>
      <c r="N30" s="60"/>
      <c r="O30" s="61"/>
    </row>
    <row r="31" spans="1:15" ht="18" customHeight="1">
      <c r="A31" s="102" t="s">
        <v>2</v>
      </c>
      <c r="B31" s="58">
        <f>MAX(B9:B30)</f>
        <v>294.848</v>
      </c>
      <c r="C31" s="59">
        <f>MAX(C9:C30)</f>
        <v>428.12</v>
      </c>
      <c r="D31" s="64">
        <v>239147</v>
      </c>
      <c r="E31" s="58">
        <f>MAX(E9:E30)</f>
        <v>294.656</v>
      </c>
      <c r="F31" s="59">
        <f>MAX(F9:F30)</f>
        <v>407.2</v>
      </c>
      <c r="G31" s="64">
        <v>238800</v>
      </c>
      <c r="H31" s="58">
        <f>MAX(H9:H30)</f>
        <v>290.298</v>
      </c>
      <c r="I31" s="59">
        <f>MAX(I11:I30)</f>
        <v>0.56</v>
      </c>
      <c r="J31" s="64">
        <v>239421</v>
      </c>
      <c r="K31" s="58">
        <f>MAX(K9:K30)</f>
        <v>290.548</v>
      </c>
      <c r="L31" s="59">
        <f>MAX(L9:L30)</f>
        <v>0.56</v>
      </c>
      <c r="M31" s="64">
        <v>239421</v>
      </c>
      <c r="N31" s="65">
        <f>MAX(N9:N30)</f>
        <v>666.08</v>
      </c>
      <c r="O31" s="104">
        <f>MAX(O9:O30)</f>
        <v>21.121196976</v>
      </c>
    </row>
    <row r="32" spans="1:15" ht="18" customHeight="1">
      <c r="A32" s="102" t="s">
        <v>12</v>
      </c>
      <c r="B32" s="58">
        <f>AVERAGE(B9:B30)</f>
        <v>292.6626</v>
      </c>
      <c r="C32" s="59">
        <f>AVERAGE(C9:C30)</f>
        <v>171.0445</v>
      </c>
      <c r="D32" s="103"/>
      <c r="E32" s="58">
        <f>AVERAGE(E9:E30)</f>
        <v>292.4304</v>
      </c>
      <c r="F32" s="59">
        <f>AVERAGE(F9:F30)</f>
        <v>146.367</v>
      </c>
      <c r="G32" s="64"/>
      <c r="H32" s="58">
        <f>AVERAGE(H9:H30)</f>
        <v>289.31075</v>
      </c>
      <c r="I32" s="59">
        <f>AVERAGE(I11:I30)</f>
        <v>0.06305555555555557</v>
      </c>
      <c r="J32" s="103"/>
      <c r="K32" s="58">
        <f>AVERAGE(K9:K30)</f>
        <v>289.33755</v>
      </c>
      <c r="L32" s="59">
        <f>AVERAGE(L9:L30)</f>
        <v>0.05900000000000001</v>
      </c>
      <c r="M32" s="103"/>
      <c r="N32" s="65">
        <f>AVERAGE(N9:N30)</f>
        <v>220.29507640000003</v>
      </c>
      <c r="O32" s="104">
        <f>AVERAGE(O9:O30)</f>
        <v>6.985229337191096</v>
      </c>
    </row>
    <row r="33" spans="1:15" ht="18" customHeight="1">
      <c r="A33" s="102" t="s">
        <v>3</v>
      </c>
      <c r="B33" s="58">
        <f>MIN(B9:B30)</f>
        <v>290.168</v>
      </c>
      <c r="C33" s="115">
        <f>MIN(C9:C30)</f>
        <v>0.35</v>
      </c>
      <c r="D33" s="57">
        <v>240673</v>
      </c>
      <c r="E33" s="58">
        <f>MIN(E9:E30)</f>
        <v>290.09</v>
      </c>
      <c r="F33" s="59">
        <f>MIN(F9:F30)</f>
        <v>0.59</v>
      </c>
      <c r="G33" s="64">
        <v>240673</v>
      </c>
      <c r="H33" s="58">
        <f>MIN(H9:H30)</f>
        <v>288.268</v>
      </c>
      <c r="I33" s="59">
        <f>MIN(I11:I30)</f>
        <v>0</v>
      </c>
      <c r="J33" s="64">
        <v>240861</v>
      </c>
      <c r="K33" s="58">
        <f>MIN(K9:K30)</f>
        <v>288.289</v>
      </c>
      <c r="L33" s="59">
        <f>MIN(L9:L30)</f>
        <v>0</v>
      </c>
      <c r="M33" s="64">
        <v>240861</v>
      </c>
      <c r="N33" s="65">
        <f>MIN(N9:N30)</f>
        <v>5.32</v>
      </c>
      <c r="O33" s="104">
        <f>MIN(O9:O30)</f>
        <v>0.168695604</v>
      </c>
    </row>
    <row r="34" spans="1:15" ht="18" customHeight="1">
      <c r="A34" s="106" t="s">
        <v>26</v>
      </c>
      <c r="B34" s="105"/>
      <c r="D34" s="107"/>
      <c r="E34" s="105"/>
      <c r="F34" s="105"/>
      <c r="G34" s="107"/>
      <c r="H34" s="108"/>
      <c r="I34" s="109"/>
      <c r="J34" s="110"/>
      <c r="K34" s="105"/>
      <c r="L34" s="105"/>
      <c r="M34" s="107"/>
      <c r="N34" s="105"/>
      <c r="O34" s="105"/>
    </row>
    <row r="35" spans="1:15" ht="18" customHeight="1">
      <c r="A35" s="111"/>
      <c r="B35" s="20"/>
      <c r="C35" s="20"/>
      <c r="D35" s="112"/>
      <c r="E35" s="20"/>
      <c r="F35" s="20"/>
      <c r="G35" s="112"/>
      <c r="H35" s="20"/>
      <c r="I35" s="20"/>
      <c r="J35" s="112"/>
      <c r="K35" s="20"/>
      <c r="L35" s="20"/>
      <c r="M35" s="112"/>
      <c r="N35" s="20"/>
      <c r="O35" s="20"/>
    </row>
  </sheetData>
  <sheetProtection/>
  <printOptions/>
  <pageMargins left="0.56" right="0.11811023622047245" top="0.51" bottom="0.5118110236220472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X2:AE100"/>
  <sheetViews>
    <sheetView zoomScalePageLayoutView="0" workbookViewId="0" topLeftCell="A37">
      <selection activeCell="AI49" sqref="AI49"/>
    </sheetView>
  </sheetViews>
  <sheetFormatPr defaultColWidth="9.33203125" defaultRowHeight="21"/>
  <cols>
    <col min="1" max="21" width="3.66015625" style="1" customWidth="1"/>
    <col min="22" max="23" width="9.33203125" style="1" customWidth="1"/>
    <col min="24" max="24" width="6.33203125" style="1" customWidth="1"/>
    <col min="25" max="25" width="8.83203125" style="1" customWidth="1"/>
    <col min="26" max="26" width="9.66015625" style="1" customWidth="1"/>
    <col min="27" max="27" width="7.66015625" style="1" customWidth="1"/>
    <col min="28" max="28" width="10.16015625" style="1" customWidth="1"/>
    <col min="29" max="29" width="7.66015625" style="1" customWidth="1"/>
    <col min="30" max="16384" width="9.33203125" style="1" customWidth="1"/>
  </cols>
  <sheetData>
    <row r="2" spans="28:29" ht="18.75">
      <c r="AB2" s="72">
        <v>290.368</v>
      </c>
      <c r="AC2" s="5" t="s">
        <v>22</v>
      </c>
    </row>
    <row r="3" spans="24:28" ht="18.75">
      <c r="X3" s="122" t="s">
        <v>18</v>
      </c>
      <c r="Y3" s="73" t="s">
        <v>19</v>
      </c>
      <c r="Z3" s="74" t="s">
        <v>23</v>
      </c>
      <c r="AA3" s="73" t="s">
        <v>21</v>
      </c>
      <c r="AB3" s="74" t="s">
        <v>25</v>
      </c>
    </row>
    <row r="4" spans="24:28" ht="18.75">
      <c r="X4" s="123"/>
      <c r="Y4" s="75" t="s">
        <v>20</v>
      </c>
      <c r="Z4" s="76" t="s">
        <v>24</v>
      </c>
      <c r="AA4" s="75" t="s">
        <v>20</v>
      </c>
      <c r="AB4" s="76" t="s">
        <v>24</v>
      </c>
    </row>
    <row r="5" spans="24:31" ht="18.75">
      <c r="X5" s="87">
        <v>2546</v>
      </c>
      <c r="Y5" s="78">
        <v>291.608</v>
      </c>
      <c r="Z5" s="79">
        <v>19.4</v>
      </c>
      <c r="AA5" s="116">
        <v>293.868</v>
      </c>
      <c r="AB5" s="117">
        <v>260</v>
      </c>
      <c r="AC5" s="77"/>
      <c r="AE5" s="71"/>
    </row>
    <row r="6" spans="24:29" ht="18.75">
      <c r="X6" s="87">
        <v>2547</v>
      </c>
      <c r="Y6" s="78">
        <v>294.068</v>
      </c>
      <c r="Z6" s="79">
        <v>49.75</v>
      </c>
      <c r="AA6" s="118">
        <v>293.868</v>
      </c>
      <c r="AB6" s="119">
        <v>260</v>
      </c>
      <c r="AC6" s="77"/>
    </row>
    <row r="7" spans="24:29" ht="18.75">
      <c r="X7" s="87">
        <v>2548</v>
      </c>
      <c r="Y7" s="78">
        <v>293.068</v>
      </c>
      <c r="Z7" s="79">
        <v>78.45</v>
      </c>
      <c r="AA7" s="118">
        <v>293.868</v>
      </c>
      <c r="AB7" s="119">
        <v>260</v>
      </c>
      <c r="AC7" s="77"/>
    </row>
    <row r="8" spans="24:29" ht="18.75">
      <c r="X8" s="87">
        <v>2549</v>
      </c>
      <c r="Y8" s="78">
        <v>293.868</v>
      </c>
      <c r="Z8" s="79">
        <v>261.7</v>
      </c>
      <c r="AA8" s="118">
        <v>293.868</v>
      </c>
      <c r="AB8" s="119">
        <v>260</v>
      </c>
      <c r="AC8" s="77"/>
    </row>
    <row r="9" spans="24:29" ht="18.75">
      <c r="X9" s="87">
        <v>2550</v>
      </c>
      <c r="Y9" s="78">
        <v>293.218</v>
      </c>
      <c r="Z9" s="79">
        <v>196</v>
      </c>
      <c r="AA9" s="118">
        <v>293.868</v>
      </c>
      <c r="AB9" s="119">
        <v>260</v>
      </c>
      <c r="AC9" s="77"/>
    </row>
    <row r="10" spans="24:29" ht="18.75">
      <c r="X10" s="87">
        <v>2551</v>
      </c>
      <c r="Y10" s="78">
        <v>292.62</v>
      </c>
      <c r="Z10" s="79">
        <v>139.8</v>
      </c>
      <c r="AA10" s="118">
        <v>293.868</v>
      </c>
      <c r="AB10" s="119">
        <v>260</v>
      </c>
      <c r="AC10" s="77"/>
    </row>
    <row r="11" spans="24:29" ht="18.75">
      <c r="X11" s="87">
        <v>2552</v>
      </c>
      <c r="Y11" s="78">
        <v>293.568</v>
      </c>
      <c r="Z11" s="79">
        <v>246.48</v>
      </c>
      <c r="AA11" s="118">
        <v>293.868</v>
      </c>
      <c r="AB11" s="119">
        <v>260</v>
      </c>
      <c r="AC11" s="77"/>
    </row>
    <row r="12" spans="24:29" ht="18.75">
      <c r="X12" s="90">
        <v>2553</v>
      </c>
      <c r="Y12" s="80">
        <v>294.47</v>
      </c>
      <c r="Z12" s="81">
        <v>428.12</v>
      </c>
      <c r="AA12" s="118">
        <v>293.868</v>
      </c>
      <c r="AB12" s="119">
        <v>260</v>
      </c>
      <c r="AC12" s="77"/>
    </row>
    <row r="13" spans="24:29" ht="18.75">
      <c r="X13" s="87">
        <v>2554</v>
      </c>
      <c r="Y13" s="78">
        <v>294.85</v>
      </c>
      <c r="Z13" s="79">
        <v>420.75</v>
      </c>
      <c r="AA13" s="118">
        <v>293.868</v>
      </c>
      <c r="AB13" s="119">
        <v>260</v>
      </c>
      <c r="AC13" s="77"/>
    </row>
    <row r="14" spans="24:29" ht="18.75">
      <c r="X14" s="90">
        <v>2555</v>
      </c>
      <c r="Y14" s="91">
        <v>291.54</v>
      </c>
      <c r="Z14" s="92">
        <v>63.49</v>
      </c>
      <c r="AA14" s="118">
        <v>293.868</v>
      </c>
      <c r="AB14" s="119">
        <v>260</v>
      </c>
      <c r="AC14" s="77"/>
    </row>
    <row r="15" spans="24:29" ht="18.75">
      <c r="X15" s="87">
        <v>2556</v>
      </c>
      <c r="Y15" s="78">
        <v>292.2</v>
      </c>
      <c r="Z15" s="92">
        <v>114.04</v>
      </c>
      <c r="AA15" s="118">
        <v>293.868</v>
      </c>
      <c r="AB15" s="119">
        <v>260</v>
      </c>
      <c r="AC15" s="77"/>
    </row>
    <row r="16" spans="24:29" ht="18.75">
      <c r="X16" s="90">
        <v>2557</v>
      </c>
      <c r="Y16" s="91">
        <v>292.07</v>
      </c>
      <c r="Z16" s="92">
        <v>199.05</v>
      </c>
      <c r="AA16" s="118">
        <v>293.868</v>
      </c>
      <c r="AB16" s="119">
        <v>260</v>
      </c>
      <c r="AC16" s="77"/>
    </row>
    <row r="17" spans="24:29" ht="18.75">
      <c r="X17" s="87">
        <v>2558</v>
      </c>
      <c r="Y17" s="91">
        <v>290.17</v>
      </c>
      <c r="Z17" s="92">
        <v>0.35</v>
      </c>
      <c r="AA17" s="118">
        <v>293.868</v>
      </c>
      <c r="AB17" s="119">
        <v>260</v>
      </c>
      <c r="AC17" s="77"/>
    </row>
    <row r="18" spans="24:29" ht="18.75">
      <c r="X18" s="90">
        <v>2559</v>
      </c>
      <c r="Y18" s="93">
        <v>291.63</v>
      </c>
      <c r="Z18" s="79">
        <v>106.3</v>
      </c>
      <c r="AA18" s="118">
        <v>293.868</v>
      </c>
      <c r="AB18" s="119">
        <v>260</v>
      </c>
      <c r="AC18" s="77"/>
    </row>
    <row r="19" spans="24:29" ht="18.75">
      <c r="X19" s="87">
        <v>2560</v>
      </c>
      <c r="Y19" s="91">
        <v>292.23</v>
      </c>
      <c r="Z19" s="92">
        <v>198.18</v>
      </c>
      <c r="AA19" s="118">
        <v>293.868</v>
      </c>
      <c r="AB19" s="119">
        <v>260</v>
      </c>
      <c r="AC19" s="77"/>
    </row>
    <row r="20" spans="24:29" ht="18.75">
      <c r="X20" s="90">
        <v>2561</v>
      </c>
      <c r="Y20" s="91">
        <v>292.24</v>
      </c>
      <c r="Z20" s="92">
        <v>163.06</v>
      </c>
      <c r="AA20" s="118">
        <v>293.868</v>
      </c>
      <c r="AB20" s="119">
        <v>260</v>
      </c>
      <c r="AC20" s="77"/>
    </row>
    <row r="21" spans="24:29" ht="18.75">
      <c r="X21" s="87">
        <v>2562</v>
      </c>
      <c r="Y21" s="91">
        <v>290.868</v>
      </c>
      <c r="Z21" s="92">
        <v>37.52</v>
      </c>
      <c r="AA21" s="118">
        <v>293.868</v>
      </c>
      <c r="AB21" s="119">
        <v>260</v>
      </c>
      <c r="AC21" s="77"/>
    </row>
    <row r="22" spans="24:29" ht="18.75">
      <c r="X22" s="90">
        <v>2563</v>
      </c>
      <c r="Y22" s="91">
        <v>291.22</v>
      </c>
      <c r="Z22" s="79">
        <v>65.9</v>
      </c>
      <c r="AA22" s="118">
        <v>293.868</v>
      </c>
      <c r="AB22" s="119">
        <v>260</v>
      </c>
      <c r="AC22" s="77"/>
    </row>
    <row r="23" spans="24:29" ht="18.75">
      <c r="X23" s="87">
        <v>2564</v>
      </c>
      <c r="Y23" s="91">
        <v>293.27</v>
      </c>
      <c r="Z23" s="92">
        <v>240.05</v>
      </c>
      <c r="AA23" s="118">
        <v>293.868</v>
      </c>
      <c r="AB23" s="119">
        <v>260</v>
      </c>
      <c r="AC23" s="77"/>
    </row>
    <row r="24" spans="24:29" ht="18.75">
      <c r="X24" s="90">
        <v>2565</v>
      </c>
      <c r="Y24" s="78">
        <v>294.498</v>
      </c>
      <c r="Z24" s="94">
        <v>392.5</v>
      </c>
      <c r="AA24" s="118">
        <v>293.868</v>
      </c>
      <c r="AB24" s="119">
        <v>260</v>
      </c>
      <c r="AC24" s="77"/>
    </row>
    <row r="25" spans="24:29" ht="18.75">
      <c r="X25" s="87"/>
      <c r="Y25" s="88"/>
      <c r="Z25" s="94"/>
      <c r="AA25" s="118"/>
      <c r="AB25" s="120"/>
      <c r="AC25" s="77"/>
    </row>
    <row r="26" spans="24:29" ht="18.75">
      <c r="X26" s="87"/>
      <c r="Y26" s="88"/>
      <c r="Z26" s="94"/>
      <c r="AA26" s="88"/>
      <c r="AB26" s="89"/>
      <c r="AC26" s="77"/>
    </row>
    <row r="27" spans="24:29" ht="18.75">
      <c r="X27" s="87"/>
      <c r="Y27" s="88"/>
      <c r="Z27" s="94"/>
      <c r="AA27" s="88"/>
      <c r="AB27" s="89"/>
      <c r="AC27" s="77"/>
    </row>
    <row r="28" spans="24:29" ht="18.75">
      <c r="X28" s="87"/>
      <c r="Y28" s="88"/>
      <c r="Z28" s="94"/>
      <c r="AA28" s="88"/>
      <c r="AB28" s="89"/>
      <c r="AC28" s="77"/>
    </row>
    <row r="29" spans="24:29" ht="18.75">
      <c r="X29" s="87"/>
      <c r="Y29" s="88"/>
      <c r="Z29" s="94"/>
      <c r="AA29" s="88"/>
      <c r="AB29" s="89"/>
      <c r="AC29" s="77"/>
    </row>
    <row r="30" spans="24:29" ht="18.75">
      <c r="X30" s="87"/>
      <c r="Y30" s="88"/>
      <c r="Z30" s="94"/>
      <c r="AA30" s="88"/>
      <c r="AB30" s="89"/>
      <c r="AC30" s="77"/>
    </row>
    <row r="31" spans="24:29" ht="18.75">
      <c r="X31" s="87"/>
      <c r="Y31" s="88"/>
      <c r="Z31" s="94"/>
      <c r="AA31" s="88"/>
      <c r="AB31" s="89"/>
      <c r="AC31" s="77"/>
    </row>
    <row r="32" spans="24:29" ht="18.75">
      <c r="X32" s="87"/>
      <c r="Y32" s="88"/>
      <c r="Z32" s="94"/>
      <c r="AA32" s="88"/>
      <c r="AB32" s="89"/>
      <c r="AC32" s="77"/>
    </row>
    <row r="33" spans="24:29" ht="18.75">
      <c r="X33" s="87"/>
      <c r="Y33" s="88"/>
      <c r="Z33" s="94"/>
      <c r="AA33" s="88"/>
      <c r="AB33" s="89"/>
      <c r="AC33" s="77"/>
    </row>
    <row r="34" spans="24:29" ht="18.75">
      <c r="X34" s="87"/>
      <c r="Y34" s="88"/>
      <c r="Z34" s="94"/>
      <c r="AA34" s="88"/>
      <c r="AB34" s="89"/>
      <c r="AC34" s="77"/>
    </row>
    <row r="35" spans="24:29" ht="18.75">
      <c r="X35" s="87"/>
      <c r="Y35" s="88"/>
      <c r="Z35" s="94"/>
      <c r="AA35" s="88"/>
      <c r="AB35" s="89"/>
      <c r="AC35" s="77"/>
    </row>
    <row r="36" spans="24:29" ht="18.75">
      <c r="X36" s="87"/>
      <c r="Y36" s="88"/>
      <c r="Z36" s="94"/>
      <c r="AA36" s="88"/>
      <c r="AB36" s="89"/>
      <c r="AC36" s="77"/>
    </row>
    <row r="37" spans="24:29" ht="18.75">
      <c r="X37" s="87"/>
      <c r="Y37" s="88"/>
      <c r="Z37" s="94"/>
      <c r="AA37" s="88"/>
      <c r="AB37" s="89"/>
      <c r="AC37" s="77"/>
    </row>
    <row r="38" spans="24:29" ht="18.75">
      <c r="X38" s="87"/>
      <c r="Y38" s="88"/>
      <c r="Z38" s="94"/>
      <c r="AA38" s="88"/>
      <c r="AB38" s="89"/>
      <c r="AC38" s="77"/>
    </row>
    <row r="39" spans="24:29" ht="18.75">
      <c r="X39" s="87"/>
      <c r="Y39" s="88"/>
      <c r="Z39" s="94"/>
      <c r="AA39" s="88"/>
      <c r="AB39" s="89"/>
      <c r="AC39" s="77"/>
    </row>
    <row r="40" spans="24:29" ht="18.75">
      <c r="X40" s="87"/>
      <c r="Y40" s="88"/>
      <c r="Z40" s="94"/>
      <c r="AA40" s="88"/>
      <c r="AB40" s="89"/>
      <c r="AC40" s="77"/>
    </row>
    <row r="41" spans="24:29" ht="18.75">
      <c r="X41" s="87"/>
      <c r="Y41" s="88"/>
      <c r="Z41" s="94"/>
      <c r="AA41" s="88"/>
      <c r="AB41" s="89"/>
      <c r="AC41" s="77"/>
    </row>
    <row r="42" spans="24:29" ht="18.75">
      <c r="X42" s="87"/>
      <c r="Y42" s="88"/>
      <c r="Z42" s="94"/>
      <c r="AA42" s="88"/>
      <c r="AB42" s="89"/>
      <c r="AC42" s="77"/>
    </row>
    <row r="43" spans="24:29" ht="18.75">
      <c r="X43" s="87"/>
      <c r="Y43" s="88"/>
      <c r="Z43" s="94"/>
      <c r="AA43" s="88"/>
      <c r="AB43" s="89"/>
      <c r="AC43" s="77"/>
    </row>
    <row r="44" spans="24:29" ht="18.75">
      <c r="X44" s="87"/>
      <c r="Y44" s="88"/>
      <c r="Z44" s="94"/>
      <c r="AA44" s="88"/>
      <c r="AB44" s="89"/>
      <c r="AC44" s="77"/>
    </row>
    <row r="45" spans="24:29" ht="18.75">
      <c r="X45" s="87"/>
      <c r="Y45" s="88"/>
      <c r="Z45" s="94"/>
      <c r="AA45" s="88"/>
      <c r="AB45" s="89"/>
      <c r="AC45" s="77"/>
    </row>
    <row r="46" spans="24:29" ht="18.75">
      <c r="X46" s="87"/>
      <c r="Y46" s="88"/>
      <c r="Z46" s="94"/>
      <c r="AA46" s="88"/>
      <c r="AB46" s="89"/>
      <c r="AC46" s="77"/>
    </row>
    <row r="47" spans="24:29" ht="18.75">
      <c r="X47" s="87"/>
      <c r="Y47" s="88"/>
      <c r="Z47" s="94"/>
      <c r="AA47" s="88"/>
      <c r="AB47" s="89"/>
      <c r="AC47" s="77"/>
    </row>
    <row r="48" spans="24:29" ht="18.75">
      <c r="X48" s="87"/>
      <c r="Y48" s="88"/>
      <c r="Z48" s="94"/>
      <c r="AA48" s="88"/>
      <c r="AB48" s="89"/>
      <c r="AC48" s="77"/>
    </row>
    <row r="49" spans="24:29" ht="18.75">
      <c r="X49" s="87"/>
      <c r="Y49" s="88"/>
      <c r="Z49" s="94"/>
      <c r="AA49" s="88"/>
      <c r="AB49" s="89"/>
      <c r="AC49" s="77"/>
    </row>
    <row r="50" spans="24:29" ht="18.75">
      <c r="X50" s="87"/>
      <c r="Y50" s="88"/>
      <c r="Z50" s="94"/>
      <c r="AA50" s="88"/>
      <c r="AB50" s="89"/>
      <c r="AC50" s="77"/>
    </row>
    <row r="51" spans="24:29" ht="18.75">
      <c r="X51" s="87"/>
      <c r="Y51" s="88"/>
      <c r="Z51" s="94"/>
      <c r="AA51" s="88"/>
      <c r="AB51" s="89"/>
      <c r="AC51" s="77"/>
    </row>
    <row r="52" spans="24:29" ht="18.75">
      <c r="X52" s="87"/>
      <c r="Y52" s="88"/>
      <c r="Z52" s="94"/>
      <c r="AA52" s="88"/>
      <c r="AB52" s="89"/>
      <c r="AC52" s="77"/>
    </row>
    <row r="53" spans="24:29" ht="18.75">
      <c r="X53" s="87"/>
      <c r="Y53" s="88"/>
      <c r="Z53" s="94"/>
      <c r="AA53" s="88"/>
      <c r="AB53" s="89"/>
      <c r="AC53" s="77"/>
    </row>
    <row r="54" spans="24:29" ht="18.75">
      <c r="X54" s="90"/>
      <c r="Y54" s="95"/>
      <c r="Z54" s="96"/>
      <c r="AA54" s="95"/>
      <c r="AB54" s="97"/>
      <c r="AC54" s="77"/>
    </row>
    <row r="55" spans="24:29" ht="18.75">
      <c r="X55" s="98"/>
      <c r="Y55" s="99"/>
      <c r="Z55" s="99"/>
      <c r="AA55" s="99"/>
      <c r="AB55" s="100"/>
      <c r="AC55" s="77"/>
    </row>
    <row r="56" spans="24:29" ht="18.75">
      <c r="X56" s="98"/>
      <c r="Y56" s="99"/>
      <c r="Z56" s="99"/>
      <c r="AA56" s="99"/>
      <c r="AB56" s="100"/>
      <c r="AC56" s="77"/>
    </row>
    <row r="57" spans="24:29" ht="18.75">
      <c r="X57" s="98"/>
      <c r="Y57" s="99"/>
      <c r="Z57" s="99"/>
      <c r="AA57" s="99"/>
      <c r="AB57" s="100"/>
      <c r="AC57" s="77"/>
    </row>
    <row r="58" spans="24:29" ht="18.75">
      <c r="X58" s="98"/>
      <c r="Y58" s="99"/>
      <c r="Z58" s="99"/>
      <c r="AA58" s="99"/>
      <c r="AB58" s="100"/>
      <c r="AC58" s="77"/>
    </row>
    <row r="59" spans="24:29" ht="18.75">
      <c r="X59" s="98"/>
      <c r="Y59" s="99"/>
      <c r="Z59" s="99"/>
      <c r="AA59" s="99"/>
      <c r="AB59" s="100"/>
      <c r="AC59" s="77"/>
    </row>
    <row r="60" spans="24:29" ht="18.75">
      <c r="X60" s="98"/>
      <c r="Y60" s="99"/>
      <c r="Z60" s="99"/>
      <c r="AA60" s="99"/>
      <c r="AB60" s="100"/>
      <c r="AC60" s="77"/>
    </row>
    <row r="61" spans="24:29" ht="18.75">
      <c r="X61" s="98"/>
      <c r="Y61" s="99"/>
      <c r="Z61" s="99"/>
      <c r="AA61" s="99"/>
      <c r="AB61" s="100"/>
      <c r="AC61" s="77"/>
    </row>
    <row r="62" spans="24:29" ht="18.75">
      <c r="X62" s="98"/>
      <c r="Y62" s="99"/>
      <c r="Z62" s="99"/>
      <c r="AA62" s="99"/>
      <c r="AB62" s="100"/>
      <c r="AC62" s="77"/>
    </row>
    <row r="63" spans="24:29" ht="18.75">
      <c r="X63" s="98"/>
      <c r="Y63" s="99"/>
      <c r="Z63" s="99"/>
      <c r="AA63" s="99"/>
      <c r="AB63" s="100"/>
      <c r="AC63" s="77"/>
    </row>
    <row r="64" spans="24:29" ht="18.75">
      <c r="X64" s="98"/>
      <c r="Y64" s="99"/>
      <c r="Z64" s="99"/>
      <c r="AA64" s="99"/>
      <c r="AB64" s="100"/>
      <c r="AC64" s="77"/>
    </row>
    <row r="65" spans="24:29" ht="18.75">
      <c r="X65" s="98"/>
      <c r="Y65" s="99"/>
      <c r="Z65" s="99"/>
      <c r="AA65" s="99"/>
      <c r="AB65" s="100"/>
      <c r="AC65" s="77"/>
    </row>
    <row r="66" spans="24:29" ht="18.75">
      <c r="X66" s="98"/>
      <c r="Y66" s="99"/>
      <c r="Z66" s="99"/>
      <c r="AA66" s="99"/>
      <c r="AB66" s="100"/>
      <c r="AC66" s="77"/>
    </row>
    <row r="67" spans="24:29" ht="18.75">
      <c r="X67" s="98"/>
      <c r="Y67" s="99"/>
      <c r="Z67" s="99"/>
      <c r="AA67" s="99"/>
      <c r="AB67" s="100"/>
      <c r="AC67" s="77"/>
    </row>
    <row r="68" spans="24:29" ht="18.75">
      <c r="X68" s="98"/>
      <c r="Y68" s="99"/>
      <c r="Z68" s="99"/>
      <c r="AA68" s="99"/>
      <c r="AB68" s="100"/>
      <c r="AC68" s="77"/>
    </row>
    <row r="69" spans="24:29" ht="18.75">
      <c r="X69" s="98"/>
      <c r="Y69" s="99"/>
      <c r="Z69" s="99"/>
      <c r="AA69" s="99"/>
      <c r="AB69" s="100"/>
      <c r="AC69" s="77"/>
    </row>
    <row r="70" spans="24:29" ht="18.75">
      <c r="X70" s="98"/>
      <c r="Y70" s="99"/>
      <c r="Z70" s="99"/>
      <c r="AA70" s="99"/>
      <c r="AB70" s="100"/>
      <c r="AC70" s="77"/>
    </row>
    <row r="71" spans="24:29" ht="18.75">
      <c r="X71" s="98"/>
      <c r="Y71" s="99"/>
      <c r="Z71" s="99"/>
      <c r="AA71" s="99"/>
      <c r="AB71" s="100"/>
      <c r="AC71" s="77"/>
    </row>
    <row r="72" spans="24:29" ht="18.75">
      <c r="X72" s="98"/>
      <c r="Y72" s="99"/>
      <c r="Z72" s="99"/>
      <c r="AA72" s="99"/>
      <c r="AB72" s="100"/>
      <c r="AC72" s="77"/>
    </row>
    <row r="73" spans="24:29" ht="18.75">
      <c r="X73" s="98"/>
      <c r="Y73" s="99"/>
      <c r="Z73" s="99"/>
      <c r="AA73" s="99"/>
      <c r="AB73" s="100"/>
      <c r="AC73" s="77"/>
    </row>
    <row r="74" spans="24:29" ht="18.75">
      <c r="X74" s="98"/>
      <c r="Y74" s="99"/>
      <c r="Z74" s="99"/>
      <c r="AA74" s="99"/>
      <c r="AB74" s="100"/>
      <c r="AC74" s="77"/>
    </row>
    <row r="75" spans="24:29" ht="18.75">
      <c r="X75" s="98"/>
      <c r="Y75" s="99"/>
      <c r="Z75" s="99"/>
      <c r="AA75" s="99"/>
      <c r="AB75" s="100"/>
      <c r="AC75" s="77"/>
    </row>
    <row r="76" spans="24:29" ht="18.75">
      <c r="X76" s="101"/>
      <c r="Y76" s="99"/>
      <c r="Z76" s="99"/>
      <c r="AA76" s="99"/>
      <c r="AB76" s="100"/>
      <c r="AC76" s="77"/>
    </row>
    <row r="77" spans="24:29" ht="18.75">
      <c r="X77" s="101"/>
      <c r="Y77" s="99"/>
      <c r="Z77" s="99"/>
      <c r="AA77" s="99"/>
      <c r="AB77" s="100"/>
      <c r="AC77" s="77"/>
    </row>
    <row r="78" spans="24:29" ht="18.75">
      <c r="X78" s="98"/>
      <c r="Y78" s="99"/>
      <c r="Z78" s="99"/>
      <c r="AA78" s="99"/>
      <c r="AB78" s="100"/>
      <c r="AC78" s="77"/>
    </row>
    <row r="79" spans="24:29" ht="18.75">
      <c r="X79" s="98"/>
      <c r="Y79" s="99"/>
      <c r="Z79" s="99"/>
      <c r="AA79" s="99"/>
      <c r="AB79" s="100"/>
      <c r="AC79" s="77"/>
    </row>
    <row r="80" spans="24:29" ht="18.75">
      <c r="X80" s="98"/>
      <c r="Y80" s="99"/>
      <c r="Z80" s="99"/>
      <c r="AA80" s="99"/>
      <c r="AB80" s="100"/>
      <c r="AC80" s="77"/>
    </row>
    <row r="81" spans="24:29" ht="18.75">
      <c r="X81" s="98"/>
      <c r="Y81" s="99"/>
      <c r="Z81" s="99"/>
      <c r="AA81" s="99"/>
      <c r="AB81" s="100"/>
      <c r="AC81" s="77"/>
    </row>
    <row r="82" spans="24:29" ht="18.75">
      <c r="X82" s="98"/>
      <c r="Y82" s="99"/>
      <c r="Z82" s="99"/>
      <c r="AA82" s="99"/>
      <c r="AB82" s="100"/>
      <c r="AC82" s="77"/>
    </row>
    <row r="83" spans="24:29" ht="18.75">
      <c r="X83" s="98"/>
      <c r="Y83" s="99"/>
      <c r="Z83" s="99"/>
      <c r="AA83" s="99"/>
      <c r="AB83" s="100"/>
      <c r="AC83" s="77"/>
    </row>
    <row r="84" spans="24:29" ht="18.75">
      <c r="X84" s="98"/>
      <c r="Y84" s="99"/>
      <c r="Z84" s="99"/>
      <c r="AA84" s="99"/>
      <c r="AB84" s="100"/>
      <c r="AC84" s="77"/>
    </row>
    <row r="85" spans="24:29" ht="18.75">
      <c r="X85" s="98"/>
      <c r="Y85" s="99"/>
      <c r="Z85" s="99"/>
      <c r="AA85" s="99"/>
      <c r="AB85" s="100"/>
      <c r="AC85" s="77"/>
    </row>
    <row r="86" spans="24:29" ht="18.75">
      <c r="X86" s="82"/>
      <c r="Y86" s="83"/>
      <c r="Z86" s="83"/>
      <c r="AA86" s="83"/>
      <c r="AB86" s="84"/>
      <c r="AC86" s="77"/>
    </row>
    <row r="87" spans="24:29" ht="18.75">
      <c r="X87" s="82"/>
      <c r="Y87" s="85"/>
      <c r="Z87" s="85"/>
      <c r="AA87" s="83"/>
      <c r="AB87" s="84"/>
      <c r="AC87" s="77"/>
    </row>
    <row r="88" spans="24:29" ht="18.75">
      <c r="X88" s="82"/>
      <c r="Y88" s="85"/>
      <c r="Z88" s="85"/>
      <c r="AA88" s="83"/>
      <c r="AB88" s="84"/>
      <c r="AC88" s="77"/>
    </row>
    <row r="89" spans="24:29" ht="18.75">
      <c r="X89" s="82"/>
      <c r="Y89" s="85"/>
      <c r="Z89" s="85"/>
      <c r="AA89" s="83"/>
      <c r="AB89" s="84"/>
      <c r="AC89" s="77"/>
    </row>
    <row r="90" spans="24:29" ht="18.75">
      <c r="X90" s="82"/>
      <c r="Y90" s="85"/>
      <c r="Z90" s="85"/>
      <c r="AA90" s="83"/>
      <c r="AB90" s="84"/>
      <c r="AC90" s="77"/>
    </row>
    <row r="91" spans="24:29" ht="18.75">
      <c r="X91" s="82"/>
      <c r="Y91" s="85"/>
      <c r="Z91" s="85"/>
      <c r="AA91" s="83"/>
      <c r="AB91" s="84"/>
      <c r="AC91" s="77"/>
    </row>
    <row r="92" spans="24:29" ht="18.75">
      <c r="X92" s="82"/>
      <c r="Y92" s="85"/>
      <c r="Z92" s="85"/>
      <c r="AA92" s="83"/>
      <c r="AB92" s="84"/>
      <c r="AC92" s="77"/>
    </row>
    <row r="93" spans="24:29" ht="18.75">
      <c r="X93" s="82"/>
      <c r="Y93" s="86"/>
      <c r="Z93" s="86"/>
      <c r="AA93" s="83"/>
      <c r="AB93" s="84"/>
      <c r="AC93" s="77"/>
    </row>
    <row r="94" spans="24:29" ht="18.75">
      <c r="X94" s="82"/>
      <c r="Y94" s="86"/>
      <c r="Z94" s="86"/>
      <c r="AA94" s="83"/>
      <c r="AB94" s="84"/>
      <c r="AC94" s="77"/>
    </row>
    <row r="95" spans="24:29" ht="18.75">
      <c r="X95" s="82"/>
      <c r="Y95" s="86"/>
      <c r="Z95" s="86"/>
      <c r="AA95" s="83"/>
      <c r="AB95" s="84"/>
      <c r="AC95" s="77"/>
    </row>
    <row r="96" spans="24:28" ht="18.75">
      <c r="X96" s="82"/>
      <c r="Y96" s="86"/>
      <c r="Z96" s="86"/>
      <c r="AA96" s="83"/>
      <c r="AB96" s="84"/>
    </row>
    <row r="97" spans="24:28" ht="18.75">
      <c r="X97" s="82"/>
      <c r="Y97" s="86"/>
      <c r="Z97" s="86"/>
      <c r="AA97" s="83"/>
      <c r="AB97" s="84"/>
    </row>
    <row r="98" spans="24:28" ht="18.75">
      <c r="X98" s="82"/>
      <c r="Y98" s="86"/>
      <c r="Z98" s="86"/>
      <c r="AA98" s="83"/>
      <c r="AB98" s="84"/>
    </row>
    <row r="99" spans="24:28" ht="18.75">
      <c r="X99" s="82"/>
      <c r="Y99" s="86"/>
      <c r="Z99" s="86"/>
      <c r="AA99" s="83"/>
      <c r="AB99" s="84"/>
    </row>
    <row r="100" spans="24:28" ht="18.75">
      <c r="X100" s="82"/>
      <c r="Y100" s="86"/>
      <c r="Z100" s="86"/>
      <c r="AA100" s="83"/>
      <c r="AB100" s="84"/>
    </row>
  </sheetData>
  <sheetProtection/>
  <mergeCells count="1">
    <mergeCell ref="X3:X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2010-06-10T03:07:10Z</cp:lastPrinted>
  <dcterms:created xsi:type="dcterms:W3CDTF">1997-09-23T06:43:27Z</dcterms:created>
  <dcterms:modified xsi:type="dcterms:W3CDTF">2023-05-26T07:12:23Z</dcterms:modified>
  <cp:category/>
  <cp:version/>
  <cp:contentType/>
  <cp:contentStatus/>
</cp:coreProperties>
</file>