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<sst xmlns="http://schemas.openxmlformats.org/spreadsheetml/2006/main" count="50" uniqueCount="25">
  <si>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</si>
  <si>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</si>
  <si>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</si>
  <si>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</si>
  <si>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</si>
  <si>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</si>
  <si>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</si>
  <si>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</si>
  <si>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</si>
  <si>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</si>
  <si>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</si>
  <si>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</si>
  <si>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</si>
  <si>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</si>
  <si>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</si>
  <si>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</si>
  <si>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</si>
  <si>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</si>
  <si>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</si>
  <si>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</si>
  <si>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</si>
  <si>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</si>
  <si>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</si>
  <si>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P.77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</si>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</sst>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 อ.ทา จ.ลำพูน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P.77'!$D$36:$O$36</c:f>
              <c:numCache/>
            </c:numRef>
          </c:xVal>
          <c:yVal>
            <c:numRef>
              <c:f>'Return P.77'!$D$37:$O$37</c:f>
              <c:numCache/>
            </c:numRef>
          </c:yVal>
          <c:smooth val="0"/>
        </c:ser>
        <c:axId val="52657524"/>
        <c:axId val="4155669"/>
      </c:scatterChart>
      <c:valAx>
        <c:axId val="526575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55669"/>
        <c:crossesAt val="100"/>
        <c:crossBetween val="midCat"/>
        <c:dispUnits/>
        <c:majorUnit val="10"/>
      </c:valAx>
      <c:valAx>
        <c:axId val="415566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65752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7" sqref="V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160.6625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19</v>
      </c>
      <c r="C5" s="83" t="s">
        <v>1</v>
      </c>
      <c r="D5" s="8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21409.569210869548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0">
        <v>2542</v>
      </c>
      <c r="B6" s="85">
        <v>189</v>
      </c>
      <c r="C6" s="81"/>
      <c r="D6" s="82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146.3200916172128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6">
        <v>143.67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6">
        <v>284.25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6">
        <v>128.5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6">
        <v>16.95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6">
        <v>41.23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6">
        <v>124.53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6">
        <v>757.84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6">
        <v>66.4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6">
        <v>143.6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6">
        <v>23.27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6">
        <v>223.8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6">
        <v>299.68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6">
        <v>170.8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7">
        <v>70.45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7">
        <v>115.32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6">
        <v>108.2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6">
        <v>212.4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6">
        <v>161.55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6">
        <v>158.36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6">
        <v>66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7">
        <v>114.2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7">
        <v>105.5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94">
        <v>130.4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5"/>
      <c r="C30" s="36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1"/>
      <c r="D33" s="42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5"/>
      <c r="B34" s="46"/>
      <c r="C34" s="47"/>
      <c r="D34" s="48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1"/>
      <c r="C36" s="52" t="s">
        <v>9</v>
      </c>
      <c r="D36" s="53">
        <v>2</v>
      </c>
      <c r="E36" s="54">
        <v>3</v>
      </c>
      <c r="F36" s="54">
        <v>4</v>
      </c>
      <c r="G36" s="54">
        <v>5</v>
      </c>
      <c r="H36" s="54">
        <v>6</v>
      </c>
      <c r="I36" s="54">
        <v>10</v>
      </c>
      <c r="J36" s="54">
        <v>20</v>
      </c>
      <c r="K36" s="54">
        <v>25</v>
      </c>
      <c r="L36" s="54">
        <v>50</v>
      </c>
      <c r="M36" s="54">
        <v>100</v>
      </c>
      <c r="N36" s="54">
        <v>200</v>
      </c>
      <c r="O36" s="54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1"/>
      <c r="C37" s="55" t="s">
        <v>2</v>
      </c>
      <c r="D37" s="56">
        <f aca="true" t="shared" si="1" ref="D37:O37">ROUND((((-LN(-LN(1-1/D36)))+$B$83*$B$84)/$B$83),2)</f>
        <v>138.7</v>
      </c>
      <c r="E37" s="55">
        <f t="shared" si="1"/>
        <v>210.91</v>
      </c>
      <c r="F37" s="57">
        <f t="shared" si="1"/>
        <v>257.13</v>
      </c>
      <c r="G37" s="57">
        <f t="shared" si="1"/>
        <v>291.34</v>
      </c>
      <c r="H37" s="57">
        <f t="shared" si="1"/>
        <v>318.56</v>
      </c>
      <c r="I37" s="57">
        <f t="shared" si="1"/>
        <v>392.41</v>
      </c>
      <c r="J37" s="57">
        <f t="shared" si="1"/>
        <v>489.35</v>
      </c>
      <c r="K37" s="57">
        <f t="shared" si="1"/>
        <v>520.1</v>
      </c>
      <c r="L37" s="57">
        <f t="shared" si="1"/>
        <v>614.84</v>
      </c>
      <c r="M37" s="57">
        <f t="shared" si="1"/>
        <v>708.87</v>
      </c>
      <c r="N37" s="57">
        <f t="shared" si="1"/>
        <v>802.56</v>
      </c>
      <c r="O37" s="57">
        <f t="shared" si="1"/>
        <v>926.16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1"/>
      <c r="C38" s="58"/>
      <c r="D38" s="59" t="s">
        <v>10</v>
      </c>
      <c r="E38" s="60"/>
      <c r="F38" s="61" t="s">
        <v>18</v>
      </c>
      <c r="G38" s="61"/>
      <c r="H38" s="61"/>
      <c r="I38" s="61"/>
      <c r="J38" s="61"/>
      <c r="K38" s="61"/>
      <c r="L38" s="61"/>
      <c r="M38" s="62"/>
      <c r="N38" s="62"/>
      <c r="O38" s="6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18">
      <c r="A39" s="22"/>
      <c r="B39" s="51"/>
      <c r="C39" s="51"/>
      <c r="D39" s="51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1"/>
      <c r="C41" s="51"/>
      <c r="D41" s="51"/>
      <c r="E41" s="19"/>
      <c r="G41" s="65" t="s">
        <v>20</v>
      </c>
      <c r="I41" s="22">
        <v>2542</v>
      </c>
      <c r="J41" s="21">
        <v>189</v>
      </c>
      <c r="K41" s="22"/>
      <c r="S41" s="22"/>
      <c r="Y41" s="6"/>
      <c r="Z41" s="6"/>
      <c r="AA41" s="6"/>
      <c r="AB41" s="6"/>
    </row>
    <row r="42" spans="1:28" ht="21.75">
      <c r="A42" s="20"/>
      <c r="B42" s="49"/>
      <c r="C42" s="49"/>
      <c r="D42" s="49"/>
      <c r="E42" s="1"/>
      <c r="I42" s="22">
        <v>2543</v>
      </c>
      <c r="J42" s="21">
        <v>143.67</v>
      </c>
      <c r="K42" s="22"/>
      <c r="S42" s="22"/>
      <c r="Y42" s="6"/>
      <c r="Z42" s="6"/>
      <c r="AA42" s="6"/>
      <c r="AB42" s="6"/>
    </row>
    <row r="43" spans="1:28" ht="21.75">
      <c r="A43" s="20"/>
      <c r="B43" s="66"/>
      <c r="C43" s="66"/>
      <c r="D43" s="66"/>
      <c r="E43" s="1"/>
      <c r="I43" s="22">
        <v>2544</v>
      </c>
      <c r="J43" s="21">
        <v>284.25</v>
      </c>
      <c r="K43" s="22"/>
      <c r="S43" s="22"/>
      <c r="Y43" s="6"/>
      <c r="Z43" s="6"/>
      <c r="AA43" s="6"/>
      <c r="AB43" s="6"/>
    </row>
    <row r="44" spans="1:28" ht="21.75">
      <c r="A44" s="20"/>
      <c r="B44" s="49"/>
      <c r="C44" s="49"/>
      <c r="D44" s="49"/>
      <c r="E44" s="1"/>
      <c r="I44" s="22">
        <v>2545</v>
      </c>
      <c r="J44" s="21">
        <v>128.5</v>
      </c>
      <c r="K44" s="22"/>
      <c r="S44" s="22"/>
      <c r="Y44" s="6"/>
      <c r="Z44" s="6"/>
      <c r="AA44" s="6"/>
      <c r="AB44" s="6"/>
    </row>
    <row r="45" spans="1:28" ht="21.75">
      <c r="A45" s="20"/>
      <c r="B45" s="49"/>
      <c r="C45" s="49"/>
      <c r="D45" s="49"/>
      <c r="E45" s="67"/>
      <c r="I45" s="22">
        <v>2546</v>
      </c>
      <c r="J45" s="21">
        <v>16.95</v>
      </c>
      <c r="K45" s="22"/>
      <c r="S45" s="22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2">
        <v>2547</v>
      </c>
      <c r="J46" s="21">
        <v>41.23</v>
      </c>
      <c r="K46" s="22"/>
      <c r="S46" s="22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2">
        <v>2548</v>
      </c>
      <c r="J47" s="21">
        <v>124.53</v>
      </c>
      <c r="K47" s="22"/>
      <c r="S47" s="22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2">
        <v>2549</v>
      </c>
      <c r="J48" s="21">
        <v>757.84</v>
      </c>
      <c r="K48" s="22"/>
      <c r="S48" s="22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2">
        <v>2550</v>
      </c>
      <c r="J49" s="21">
        <v>66.4</v>
      </c>
      <c r="K49" s="22"/>
      <c r="S49" s="22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2">
        <v>2551</v>
      </c>
      <c r="J50" s="21">
        <v>143.6</v>
      </c>
      <c r="K50" s="22"/>
      <c r="S50" s="22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2">
        <v>2552</v>
      </c>
      <c r="J51" s="21">
        <v>23.27</v>
      </c>
      <c r="K51" s="22"/>
      <c r="S51" s="22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2">
        <v>2553</v>
      </c>
      <c r="J52" s="21">
        <v>223.8</v>
      </c>
      <c r="K52" s="22"/>
      <c r="S52" s="22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2">
        <v>2554</v>
      </c>
      <c r="J53" s="21">
        <v>299.68</v>
      </c>
      <c r="K53" s="22"/>
      <c r="S53" s="22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70">
        <v>2555</v>
      </c>
      <c r="J54" s="2">
        <v>170.8</v>
      </c>
      <c r="K54" s="22"/>
      <c r="S54" s="22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2">
        <v>2556</v>
      </c>
      <c r="J55" s="21">
        <v>70.45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1">
        <v>115.32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70">
        <v>2558</v>
      </c>
      <c r="J57" s="22">
        <v>108.2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2">
        <v>212.4</v>
      </c>
      <c r="K58" s="22"/>
      <c r="S58" s="22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2">
        <v>161.55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0">
        <v>2561</v>
      </c>
      <c r="J60" s="22">
        <v>158.36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2">
        <v>66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2563</v>
      </c>
      <c r="J62" s="22">
        <v>114.2</v>
      </c>
      <c r="K62" s="22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0">
        <v>2564</v>
      </c>
      <c r="J63" s="73">
        <v>105.5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0"/>
      <c r="H64" s="50"/>
      <c r="I64" s="22">
        <v>2565</v>
      </c>
      <c r="J64" s="75">
        <v>130.4</v>
      </c>
      <c r="K64" s="76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7">
        <f>IF($A$79&gt;=6,VLOOKUP($F$78,$X$3:$AC$38,$A$79-4),VLOOKUP($A$78,$X$3:$AC$38,$A$79+1))</f>
        <v>0.52959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7">
        <f>IF($A$79&gt;=6,VLOOKUP($F$78,$Y$58:$AD$97,$A$79-4),VLOOKUP($A$78,$Y$58:$AD$97,$A$79+1))</f>
        <v>1.086464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8">
        <f>B81/V6</f>
        <v>0.0074252550554867935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9">
        <f>V4-(B80/B83)</f>
        <v>89.33969747772616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0"/>
      <c r="J93" s="7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0"/>
      <c r="J94" s="7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2023-06-07T07:17:47Z</dcterms:modified>
  <cp:category/>
  <cp:version/>
  <cp:contentType/>
  <cp:contentStatus/>
</cp:coreProperties>
</file>