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2"/>
  </bookViews>
  <sheets>
    <sheet name="std. - P.7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<sst xmlns="http://schemas.openxmlformats.org/spreadsheetml/2006/main" count="39" uniqueCount="24">
  <si>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</si>
  <si>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</si>
  <si>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</si>
  <si>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</si>
  <si>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</si>
  <si>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</si>
  <si>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</si>
  <si>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</si>
  <si>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</si>
  <si>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</si>
  <si>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</si>
  <si>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</si>
  <si>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</si>
  <si>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</si>
  <si>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</si>
  <si>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</si>
  <si>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</si>
  <si>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</si>
  <si>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</si>
  <si>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</si>
  <si>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</si>
  <si>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</si>
  <si>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</si>
  <si>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2563 ปริมาณน้ำสะสม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</si>
</sst>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4" fillId="18" borderId="16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 สถานี P.77 น้ำแม่ทา อ.แม่ทา จ.ลำพูน</a:t>
            </a:r>
          </a:p>
        </c:rich>
      </c:tx>
      <c:layout>
        <c:manualLayout>
          <c:xMode val="factor"/>
          <c:yMode val="factor"/>
          <c:x val="0.0245"/>
          <c:y val="-0.017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6525"/>
          <c:w val="0.87225"/>
          <c:h val="0.67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4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P.77'!$C$5:$C$26</c:f>
              <c:numCache>
                <c:ptCount val="22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17.2</c:v>
                </c:pt>
              </c:numCache>
            </c:numRef>
          </c:val>
        </c:ser>
        <c:axId val="3970128"/>
        <c:axId val="35731153"/>
      </c:barChart>
      <c:lineChart>
        <c:grouping val="standard"/>
        <c:varyColors val="0"/>
        <c:ser>
          <c:idx val="1"/>
          <c:order val="1"/>
          <c:tx>
            <c:v>ค่าเฉลี่ย (2542 - 2562 )อยู่ระหว่างค่า+-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P.77'!$E$5:$E$25</c:f>
              <c:numCache>
                <c:ptCount val="21"/>
                <c:pt idx="0">
                  <c:v>108.57238613333332</c:v>
                </c:pt>
                <c:pt idx="1">
                  <c:v>108.57238613333332</c:v>
                </c:pt>
                <c:pt idx="2">
                  <c:v>108.57238613333332</c:v>
                </c:pt>
                <c:pt idx="3">
                  <c:v>108.57238613333332</c:v>
                </c:pt>
                <c:pt idx="4">
                  <c:v>108.57238613333332</c:v>
                </c:pt>
                <c:pt idx="5">
                  <c:v>108.57238613333332</c:v>
                </c:pt>
                <c:pt idx="6">
                  <c:v>108.57238613333332</c:v>
                </c:pt>
                <c:pt idx="7">
                  <c:v>108.57238613333332</c:v>
                </c:pt>
                <c:pt idx="8">
                  <c:v>108.57238613333332</c:v>
                </c:pt>
                <c:pt idx="9">
                  <c:v>108.57238613333332</c:v>
                </c:pt>
                <c:pt idx="10">
                  <c:v>108.57238613333332</c:v>
                </c:pt>
                <c:pt idx="11">
                  <c:v>108.57238613333332</c:v>
                </c:pt>
                <c:pt idx="12">
                  <c:v>108.57238613333332</c:v>
                </c:pt>
                <c:pt idx="13">
                  <c:v>108.57238613333332</c:v>
                </c:pt>
                <c:pt idx="14">
                  <c:v>108.57238613333332</c:v>
                </c:pt>
                <c:pt idx="15">
                  <c:v>108.57238613333332</c:v>
                </c:pt>
                <c:pt idx="16">
                  <c:v>108.57238613333332</c:v>
                </c:pt>
                <c:pt idx="17">
                  <c:v>108.57238613333332</c:v>
                </c:pt>
                <c:pt idx="18">
                  <c:v>108.57238613333332</c:v>
                </c:pt>
                <c:pt idx="19">
                  <c:v>108.57238613333332</c:v>
                </c:pt>
                <c:pt idx="20">
                  <c:v>108.57238613333332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P.77'!$H$5:$H$25</c:f>
              <c:numCache>
                <c:ptCount val="21"/>
                <c:pt idx="0">
                  <c:v>183.346348936769</c:v>
                </c:pt>
                <c:pt idx="1">
                  <c:v>183.346348936769</c:v>
                </c:pt>
                <c:pt idx="2">
                  <c:v>183.346348936769</c:v>
                </c:pt>
                <c:pt idx="3">
                  <c:v>183.346348936769</c:v>
                </c:pt>
                <c:pt idx="4">
                  <c:v>183.346348936769</c:v>
                </c:pt>
                <c:pt idx="5">
                  <c:v>183.346348936769</c:v>
                </c:pt>
                <c:pt idx="6">
                  <c:v>183.346348936769</c:v>
                </c:pt>
                <c:pt idx="7">
                  <c:v>183.346348936769</c:v>
                </c:pt>
                <c:pt idx="8">
                  <c:v>183.346348936769</c:v>
                </c:pt>
                <c:pt idx="9">
                  <c:v>183.346348936769</c:v>
                </c:pt>
                <c:pt idx="10">
                  <c:v>183.346348936769</c:v>
                </c:pt>
                <c:pt idx="11">
                  <c:v>183.346348936769</c:v>
                </c:pt>
                <c:pt idx="12">
                  <c:v>183.346348936769</c:v>
                </c:pt>
                <c:pt idx="13">
                  <c:v>183.346348936769</c:v>
                </c:pt>
                <c:pt idx="14">
                  <c:v>183.346348936769</c:v>
                </c:pt>
                <c:pt idx="15">
                  <c:v>183.346348936769</c:v>
                </c:pt>
                <c:pt idx="16">
                  <c:v>183.346348936769</c:v>
                </c:pt>
                <c:pt idx="17">
                  <c:v>183.346348936769</c:v>
                </c:pt>
                <c:pt idx="18">
                  <c:v>183.346348936769</c:v>
                </c:pt>
                <c:pt idx="19">
                  <c:v>183.346348936769</c:v>
                </c:pt>
                <c:pt idx="20">
                  <c:v>183.346348936769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P.77'!$B$5:$B$25</c:f>
              <c:numCache>
                <c:ptCount val="21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</c:numCache>
            </c:numRef>
          </c:cat>
          <c:val>
            <c:numRef>
              <c:f>'std. - P.77'!$F$5:$F$25</c:f>
              <c:numCache>
                <c:ptCount val="21"/>
                <c:pt idx="0">
                  <c:v>33.79842332989763</c:v>
                </c:pt>
                <c:pt idx="1">
                  <c:v>33.79842332989763</c:v>
                </c:pt>
                <c:pt idx="2">
                  <c:v>33.79842332989763</c:v>
                </c:pt>
                <c:pt idx="3">
                  <c:v>33.79842332989763</c:v>
                </c:pt>
                <c:pt idx="4">
                  <c:v>33.79842332989763</c:v>
                </c:pt>
                <c:pt idx="5">
                  <c:v>33.79842332989763</c:v>
                </c:pt>
                <c:pt idx="6">
                  <c:v>33.79842332989763</c:v>
                </c:pt>
                <c:pt idx="7">
                  <c:v>33.79842332989763</c:v>
                </c:pt>
                <c:pt idx="8">
                  <c:v>33.79842332989763</c:v>
                </c:pt>
                <c:pt idx="9">
                  <c:v>33.79842332989763</c:v>
                </c:pt>
                <c:pt idx="10">
                  <c:v>33.79842332989763</c:v>
                </c:pt>
                <c:pt idx="11">
                  <c:v>33.79842332989763</c:v>
                </c:pt>
                <c:pt idx="12">
                  <c:v>33.79842332989763</c:v>
                </c:pt>
                <c:pt idx="13">
                  <c:v>33.79842332989763</c:v>
                </c:pt>
                <c:pt idx="14">
                  <c:v>33.79842332989763</c:v>
                </c:pt>
                <c:pt idx="15">
                  <c:v>33.79842332989763</c:v>
                </c:pt>
                <c:pt idx="16">
                  <c:v>33.79842332989763</c:v>
                </c:pt>
                <c:pt idx="17">
                  <c:v>33.79842332989763</c:v>
                </c:pt>
                <c:pt idx="18">
                  <c:v>33.79842332989763</c:v>
                </c:pt>
                <c:pt idx="19">
                  <c:v>33.79842332989763</c:v>
                </c:pt>
                <c:pt idx="20">
                  <c:v>33.79842332989763</c:v>
                </c:pt>
              </c:numCache>
            </c:numRef>
          </c:val>
          <c:smooth val="0"/>
        </c:ser>
        <c:axId val="3970128"/>
        <c:axId val="35731153"/>
      </c:line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731153"/>
        <c:crossesAt val="0"/>
        <c:auto val="1"/>
        <c:lblOffset val="100"/>
        <c:tickLblSkip val="1"/>
        <c:noMultiLvlLbl val="0"/>
      </c:catAx>
      <c:valAx>
        <c:axId val="3573115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970128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09925"/>
          <c:y val="0.8655"/>
          <c:w val="0.83175"/>
          <c:h val="0.11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P.77 น้ำแม่ทา อ.แม่ทา จ.ลำพูน</a:t>
            </a:r>
          </a:p>
        </c:rich>
      </c:tx>
      <c:layout>
        <c:manualLayout>
          <c:xMode val="factor"/>
          <c:yMode val="factor"/>
          <c:x val="0.014"/>
          <c:y val="-0.02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595"/>
          <c:w val="0.86875"/>
          <c:h val="0.751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8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9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4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P.77'!$C$5:$C$26</c:f>
              <c:numCache>
                <c:ptCount val="22"/>
                <c:pt idx="0">
                  <c:v>58.554</c:v>
                </c:pt>
                <c:pt idx="1">
                  <c:v>86.826</c:v>
                </c:pt>
                <c:pt idx="2">
                  <c:v>90.04</c:v>
                </c:pt>
                <c:pt idx="3">
                  <c:v>122.26099999999998</c:v>
                </c:pt>
                <c:pt idx="4">
                  <c:v>27.442999999999998</c:v>
                </c:pt>
                <c:pt idx="5">
                  <c:v>48.656</c:v>
                </c:pt>
                <c:pt idx="6">
                  <c:v>122.31820800000001</c:v>
                </c:pt>
                <c:pt idx="7">
                  <c:v>257.10048</c:v>
                </c:pt>
                <c:pt idx="8">
                  <c:v>80.34336000000002</c:v>
                </c:pt>
                <c:pt idx="9">
                  <c:v>132.09</c:v>
                </c:pt>
                <c:pt idx="10">
                  <c:v>55.7</c:v>
                </c:pt>
                <c:pt idx="11">
                  <c:v>148.70476800000003</c:v>
                </c:pt>
                <c:pt idx="12">
                  <c:v>295.29964800000005</c:v>
                </c:pt>
                <c:pt idx="13">
                  <c:v>65.19398400000001</c:v>
                </c:pt>
                <c:pt idx="14">
                  <c:v>84.877632</c:v>
                </c:pt>
                <c:pt idx="15">
                  <c:v>64.85</c:v>
                </c:pt>
                <c:pt idx="16">
                  <c:v>25.175404799999995</c:v>
                </c:pt>
                <c:pt idx="17">
                  <c:v>145.98662400000003</c:v>
                </c:pt>
                <c:pt idx="18">
                  <c:v>177.2</c:v>
                </c:pt>
                <c:pt idx="19">
                  <c:v>189.3</c:v>
                </c:pt>
                <c:pt idx="20">
                  <c:v>2.1</c:v>
                </c:pt>
                <c:pt idx="21">
                  <c:v>17.2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(2542 - 2561)20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P.77'!$E$5:$E$24</c:f>
              <c:numCache>
                <c:ptCount val="20"/>
                <c:pt idx="0">
                  <c:v>108.57238613333332</c:v>
                </c:pt>
                <c:pt idx="1">
                  <c:v>108.57238613333332</c:v>
                </c:pt>
                <c:pt idx="2">
                  <c:v>108.57238613333332</c:v>
                </c:pt>
                <c:pt idx="3">
                  <c:v>108.57238613333332</c:v>
                </c:pt>
                <c:pt idx="4">
                  <c:v>108.57238613333332</c:v>
                </c:pt>
                <c:pt idx="5">
                  <c:v>108.57238613333332</c:v>
                </c:pt>
                <c:pt idx="6">
                  <c:v>108.57238613333332</c:v>
                </c:pt>
                <c:pt idx="7">
                  <c:v>108.57238613333332</c:v>
                </c:pt>
                <c:pt idx="8">
                  <c:v>108.57238613333332</c:v>
                </c:pt>
                <c:pt idx="9">
                  <c:v>108.57238613333332</c:v>
                </c:pt>
                <c:pt idx="10">
                  <c:v>108.57238613333332</c:v>
                </c:pt>
                <c:pt idx="11">
                  <c:v>108.57238613333332</c:v>
                </c:pt>
                <c:pt idx="12">
                  <c:v>108.57238613333332</c:v>
                </c:pt>
                <c:pt idx="13">
                  <c:v>108.57238613333332</c:v>
                </c:pt>
                <c:pt idx="14">
                  <c:v>108.57238613333332</c:v>
                </c:pt>
                <c:pt idx="15">
                  <c:v>108.57238613333332</c:v>
                </c:pt>
                <c:pt idx="16">
                  <c:v>108.57238613333332</c:v>
                </c:pt>
                <c:pt idx="17">
                  <c:v>108.57238613333332</c:v>
                </c:pt>
                <c:pt idx="18">
                  <c:v>108.57238613333332</c:v>
                </c:pt>
                <c:pt idx="19">
                  <c:v>108.57238613333332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P.77'!$B$5:$B$26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'std. - P.77'!$D$5:$D$26</c:f>
              <c:numCache>
                <c:ptCount val="22"/>
                <c:pt idx="21">
                  <c:v>17.2</c:v>
                </c:pt>
              </c:numCache>
            </c:numRef>
          </c:val>
          <c:smooth val="0"/>
        </c:ser>
        <c:marker val="1"/>
        <c:axId val="53144922"/>
        <c:axId val="8542251"/>
      </c:line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42251"/>
        <c:crossesAt val="0"/>
        <c:auto val="1"/>
        <c:lblOffset val="100"/>
        <c:tickLblSkip val="1"/>
        <c:noMultiLvlLbl val="0"/>
      </c:catAx>
      <c:valAx>
        <c:axId val="8542251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3144922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275"/>
          <c:y val="0.92775"/>
          <c:w val="0.83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0.41525</cdr:x>
      <cdr:y>0.52925</cdr:y>
    </cdr:from>
    <cdr:to>
      <cdr:x>0.5595</cdr:x>
      <cdr:y>0.5725</cdr:y>
    </cdr:to>
    <cdr:sp>
      <cdr:nvSpPr>
        <cdr:cNvPr id="1" name="TextBox 1"/>
        <cdr:cNvSpPr txBox="1">
          <a:spLocks noChangeArrowheads="1"/>
        </cdr:cNvSpPr>
      </cdr:nvSpPr>
      <cdr:spPr>
        <a:xfrm>
          <a:off x="3895725" y="3257550"/>
          <a:ext cx="1352550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109 ล้าน ลบ.ม..</a:t>
          </a:r>
        </a:p>
      </cdr:txBody>
    </cdr:sp>
  </cdr:relSizeAnchor>
  <cdr:relSizeAnchor xmlns:cdr="http://schemas.openxmlformats.org/drawingml/2006/chartDrawing">
    <cdr:from>
      <cdr:x>0.644</cdr:x>
      <cdr:y>0.43575</cdr:y>
    </cdr:from>
    <cdr:to>
      <cdr:x>0.794</cdr:x>
      <cdr:y>0.48125</cdr:y>
    </cdr:to>
    <cdr:sp>
      <cdr:nvSpPr>
        <cdr:cNvPr id="2" name="TextBox 1"/>
        <cdr:cNvSpPr txBox="1">
          <a:spLocks noChangeArrowheads="1"/>
        </cdr:cNvSpPr>
      </cdr:nvSpPr>
      <cdr:spPr>
        <a:xfrm>
          <a:off x="6038850" y="2686050"/>
          <a:ext cx="14097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183 ล้าน ลบ.ม.</a:t>
          </a:r>
        </a:p>
      </cdr:txBody>
    </cdr:sp>
  </cdr:relSizeAnchor>
  <cdr:relSizeAnchor xmlns:cdr="http://schemas.openxmlformats.org/drawingml/2006/chartDrawing">
    <cdr:from>
      <cdr:x>0.1515</cdr:x>
      <cdr:y>0.67</cdr:y>
    </cdr:from>
    <cdr:to>
      <cdr:x>0.3015</cdr:x>
      <cdr:y>0.715</cdr:y>
    </cdr:to>
    <cdr:sp>
      <cdr:nvSpPr>
        <cdr:cNvPr id="3" name="TextBox 1"/>
        <cdr:cNvSpPr txBox="1">
          <a:spLocks noChangeArrowheads="1"/>
        </cdr:cNvSpPr>
      </cdr:nvSpPr>
      <cdr:spPr>
        <a:xfrm>
          <a:off x="1419225" y="4133850"/>
          <a:ext cx="14097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34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0.1285</cdr:x>
      <cdr:y>0.39425</cdr:y>
    </cdr:from>
    <cdr:to>
      <cdr:x>0.18025</cdr:x>
      <cdr:y>0.7045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00150" y="2409825"/>
          <a:ext cx="485775" cy="1895475"/>
        </a:xfrm>
        <a:prstGeom prst="curvedConnector3">
          <a:avLst>
            <a:gd name="adj1" fmla="val 0"/>
            <a:gd name="adj2" fmla="val -924055"/>
            <a:gd name="adj3" fmla="val -114166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zoomScalePageLayoutView="0" workbookViewId="0" topLeftCell="A8">
      <selection activeCell="L19" sqref="L19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2542</v>
      </c>
      <c r="C5" s="71">
        <v>58.554</v>
      </c>
      <c r="D5" s="72"/>
      <c r="E5" s="73">
        <f aca="true" t="shared" si="0" ref="E5:E25">$C$105</f>
        <v>108.57238613333332</v>
      </c>
      <c r="F5" s="74">
        <f aca="true" t="shared" si="1" ref="F5:F25">+$C$108</f>
        <v>33.79842332989763</v>
      </c>
      <c r="G5" s="75">
        <f aca="true" t="shared" si="2" ref="G5:G25">$C$106</f>
        <v>74.7739628034357</v>
      </c>
      <c r="H5" s="76">
        <f aca="true" t="shared" si="3" ref="H5:H25">+$C$109</f>
        <v>183.346348936769</v>
      </c>
      <c r="I5" s="2">
        <v>1</v>
      </c>
    </row>
    <row r="6" spans="2:9" ht="11.25">
      <c r="B6" s="22">
        <v>2543</v>
      </c>
      <c r="C6" s="77">
        <v>86.826</v>
      </c>
      <c r="D6" s="72"/>
      <c r="E6" s="78">
        <f t="shared" si="0"/>
        <v>108.57238613333332</v>
      </c>
      <c r="F6" s="79">
        <f t="shared" si="1"/>
        <v>33.79842332989763</v>
      </c>
      <c r="G6" s="80">
        <f t="shared" si="2"/>
        <v>74.7739628034357</v>
      </c>
      <c r="H6" s="81">
        <f t="shared" si="3"/>
        <v>183.346348936769</v>
      </c>
      <c r="I6" s="2">
        <f>I5+1</f>
        <v>2</v>
      </c>
    </row>
    <row r="7" spans="2:9" ht="11.25">
      <c r="B7" s="22">
        <v>2544</v>
      </c>
      <c r="C7" s="77">
        <v>90.04</v>
      </c>
      <c r="D7" s="72"/>
      <c r="E7" s="78">
        <f t="shared" si="0"/>
        <v>108.57238613333332</v>
      </c>
      <c r="F7" s="79">
        <f t="shared" si="1"/>
        <v>33.79842332989763</v>
      </c>
      <c r="G7" s="80">
        <f t="shared" si="2"/>
        <v>74.7739628034357</v>
      </c>
      <c r="H7" s="81">
        <f t="shared" si="3"/>
        <v>183.346348936769</v>
      </c>
      <c r="I7" s="2">
        <f aca="true" t="shared" si="4" ref="I7:I25">I6+1</f>
        <v>3</v>
      </c>
    </row>
    <row r="8" spans="2:9" ht="11.25">
      <c r="B8" s="22">
        <v>2545</v>
      </c>
      <c r="C8" s="77">
        <v>122.26099999999998</v>
      </c>
      <c r="D8" s="72"/>
      <c r="E8" s="78">
        <f t="shared" si="0"/>
        <v>108.57238613333332</v>
      </c>
      <c r="F8" s="79">
        <f t="shared" si="1"/>
        <v>33.79842332989763</v>
      </c>
      <c r="G8" s="80">
        <f t="shared" si="2"/>
        <v>74.7739628034357</v>
      </c>
      <c r="H8" s="81">
        <f t="shared" si="3"/>
        <v>183.346348936769</v>
      </c>
      <c r="I8" s="2">
        <f t="shared" si="4"/>
        <v>4</v>
      </c>
    </row>
    <row r="9" spans="2:9" ht="11.25">
      <c r="B9" s="22">
        <v>2546</v>
      </c>
      <c r="C9" s="77">
        <v>27.442999999999998</v>
      </c>
      <c r="D9" s="72"/>
      <c r="E9" s="78">
        <f t="shared" si="0"/>
        <v>108.57238613333332</v>
      </c>
      <c r="F9" s="79">
        <f t="shared" si="1"/>
        <v>33.79842332989763</v>
      </c>
      <c r="G9" s="80">
        <f t="shared" si="2"/>
        <v>74.7739628034357</v>
      </c>
      <c r="H9" s="81">
        <f t="shared" si="3"/>
        <v>183.346348936769</v>
      </c>
      <c r="I9" s="2">
        <f t="shared" si="4"/>
        <v>5</v>
      </c>
    </row>
    <row r="10" spans="2:9" ht="11.25">
      <c r="B10" s="22">
        <v>2547</v>
      </c>
      <c r="C10" s="77">
        <v>48.656</v>
      </c>
      <c r="D10" s="72"/>
      <c r="E10" s="78">
        <f t="shared" si="0"/>
        <v>108.57238613333332</v>
      </c>
      <c r="F10" s="79">
        <f t="shared" si="1"/>
        <v>33.79842332989763</v>
      </c>
      <c r="G10" s="80">
        <f t="shared" si="2"/>
        <v>74.7739628034357</v>
      </c>
      <c r="H10" s="81">
        <f t="shared" si="3"/>
        <v>183.346348936769</v>
      </c>
      <c r="I10" s="2">
        <f t="shared" si="4"/>
        <v>6</v>
      </c>
    </row>
    <row r="11" spans="2:9" ht="11.25">
      <c r="B11" s="22">
        <v>2548</v>
      </c>
      <c r="C11" s="77">
        <v>122.31820800000001</v>
      </c>
      <c r="D11" s="72"/>
      <c r="E11" s="78">
        <f t="shared" si="0"/>
        <v>108.57238613333332</v>
      </c>
      <c r="F11" s="79">
        <f t="shared" si="1"/>
        <v>33.79842332989763</v>
      </c>
      <c r="G11" s="80">
        <f t="shared" si="2"/>
        <v>74.7739628034357</v>
      </c>
      <c r="H11" s="81">
        <f t="shared" si="3"/>
        <v>183.346348936769</v>
      </c>
      <c r="I11" s="2">
        <f t="shared" si="4"/>
        <v>7</v>
      </c>
    </row>
    <row r="12" spans="2:9" ht="11.25">
      <c r="B12" s="22">
        <v>2549</v>
      </c>
      <c r="C12" s="77">
        <v>257.10048</v>
      </c>
      <c r="D12" s="72"/>
      <c r="E12" s="78">
        <f t="shared" si="0"/>
        <v>108.57238613333332</v>
      </c>
      <c r="F12" s="79">
        <f t="shared" si="1"/>
        <v>33.79842332989763</v>
      </c>
      <c r="G12" s="80">
        <f t="shared" si="2"/>
        <v>74.7739628034357</v>
      </c>
      <c r="H12" s="81">
        <f t="shared" si="3"/>
        <v>183.346348936769</v>
      </c>
      <c r="I12" s="2">
        <f t="shared" si="4"/>
        <v>8</v>
      </c>
    </row>
    <row r="13" spans="2:9" ht="11.25">
      <c r="B13" s="22">
        <v>2550</v>
      </c>
      <c r="C13" s="77">
        <v>80.34336000000002</v>
      </c>
      <c r="D13" s="72"/>
      <c r="E13" s="78">
        <f t="shared" si="0"/>
        <v>108.57238613333332</v>
      </c>
      <c r="F13" s="79">
        <f t="shared" si="1"/>
        <v>33.79842332989763</v>
      </c>
      <c r="G13" s="80">
        <f t="shared" si="2"/>
        <v>74.7739628034357</v>
      </c>
      <c r="H13" s="81">
        <f t="shared" si="3"/>
        <v>183.346348936769</v>
      </c>
      <c r="I13" s="2">
        <f t="shared" si="4"/>
        <v>9</v>
      </c>
    </row>
    <row r="14" spans="2:9" ht="11.25">
      <c r="B14" s="22">
        <v>2551</v>
      </c>
      <c r="C14" s="77">
        <v>132.09</v>
      </c>
      <c r="D14" s="72"/>
      <c r="E14" s="78">
        <f t="shared" si="0"/>
        <v>108.57238613333332</v>
      </c>
      <c r="F14" s="79">
        <f t="shared" si="1"/>
        <v>33.79842332989763</v>
      </c>
      <c r="G14" s="80">
        <f t="shared" si="2"/>
        <v>74.7739628034357</v>
      </c>
      <c r="H14" s="81">
        <f t="shared" si="3"/>
        <v>183.346348936769</v>
      </c>
      <c r="I14" s="2">
        <f t="shared" si="4"/>
        <v>10</v>
      </c>
    </row>
    <row r="15" spans="2:9" ht="11.25">
      <c r="B15" s="22">
        <v>2552</v>
      </c>
      <c r="C15" s="77">
        <v>55.7</v>
      </c>
      <c r="D15" s="72"/>
      <c r="E15" s="78">
        <f t="shared" si="0"/>
        <v>108.57238613333332</v>
      </c>
      <c r="F15" s="79">
        <f t="shared" si="1"/>
        <v>33.79842332989763</v>
      </c>
      <c r="G15" s="80">
        <f t="shared" si="2"/>
        <v>74.7739628034357</v>
      </c>
      <c r="H15" s="81">
        <f t="shared" si="3"/>
        <v>183.346348936769</v>
      </c>
      <c r="I15" s="2">
        <f t="shared" si="4"/>
        <v>11</v>
      </c>
    </row>
    <row r="16" spans="2:9" ht="11.25">
      <c r="B16" s="22">
        <v>2553</v>
      </c>
      <c r="C16" s="77">
        <v>148.70476800000003</v>
      </c>
      <c r="D16" s="72"/>
      <c r="E16" s="78">
        <f t="shared" si="0"/>
        <v>108.57238613333332</v>
      </c>
      <c r="F16" s="79">
        <f t="shared" si="1"/>
        <v>33.79842332989763</v>
      </c>
      <c r="G16" s="80">
        <f t="shared" si="2"/>
        <v>74.7739628034357</v>
      </c>
      <c r="H16" s="81">
        <f t="shared" si="3"/>
        <v>183.346348936769</v>
      </c>
      <c r="I16" s="2">
        <f t="shared" si="4"/>
        <v>12</v>
      </c>
    </row>
    <row r="17" spans="2:9" ht="11.25">
      <c r="B17" s="22">
        <v>2554</v>
      </c>
      <c r="C17" s="77">
        <v>295.29964800000005</v>
      </c>
      <c r="D17" s="72"/>
      <c r="E17" s="78">
        <f t="shared" si="0"/>
        <v>108.57238613333332</v>
      </c>
      <c r="F17" s="79">
        <f t="shared" si="1"/>
        <v>33.79842332989763</v>
      </c>
      <c r="G17" s="80">
        <f t="shared" si="2"/>
        <v>74.7739628034357</v>
      </c>
      <c r="H17" s="81">
        <f t="shared" si="3"/>
        <v>183.346348936769</v>
      </c>
      <c r="I17" s="2">
        <f t="shared" si="4"/>
        <v>13</v>
      </c>
    </row>
    <row r="18" spans="2:9" ht="11.25">
      <c r="B18" s="22">
        <v>2555</v>
      </c>
      <c r="C18" s="77">
        <v>65.19398400000001</v>
      </c>
      <c r="D18" s="72"/>
      <c r="E18" s="78">
        <f t="shared" si="0"/>
        <v>108.57238613333332</v>
      </c>
      <c r="F18" s="79">
        <f t="shared" si="1"/>
        <v>33.79842332989763</v>
      </c>
      <c r="G18" s="80">
        <f t="shared" si="2"/>
        <v>74.7739628034357</v>
      </c>
      <c r="H18" s="81">
        <f t="shared" si="3"/>
        <v>183.346348936769</v>
      </c>
      <c r="I18" s="2">
        <f t="shared" si="4"/>
        <v>14</v>
      </c>
    </row>
    <row r="19" spans="2:9" ht="11.25">
      <c r="B19" s="22">
        <v>2556</v>
      </c>
      <c r="C19" s="77">
        <v>84.877632</v>
      </c>
      <c r="D19" s="72"/>
      <c r="E19" s="78">
        <f t="shared" si="0"/>
        <v>108.57238613333332</v>
      </c>
      <c r="F19" s="79">
        <f t="shared" si="1"/>
        <v>33.79842332989763</v>
      </c>
      <c r="G19" s="80">
        <f t="shared" si="2"/>
        <v>74.7739628034357</v>
      </c>
      <c r="H19" s="81">
        <f t="shared" si="3"/>
        <v>183.346348936769</v>
      </c>
      <c r="I19" s="2">
        <f t="shared" si="4"/>
        <v>15</v>
      </c>
    </row>
    <row r="20" spans="2:9" ht="11.25">
      <c r="B20" s="22">
        <v>2557</v>
      </c>
      <c r="C20" s="77">
        <v>64.85</v>
      </c>
      <c r="D20" s="72"/>
      <c r="E20" s="78">
        <f t="shared" si="0"/>
        <v>108.57238613333332</v>
      </c>
      <c r="F20" s="79">
        <f t="shared" si="1"/>
        <v>33.79842332989763</v>
      </c>
      <c r="G20" s="80">
        <f t="shared" si="2"/>
        <v>74.7739628034357</v>
      </c>
      <c r="H20" s="81">
        <f t="shared" si="3"/>
        <v>183.346348936769</v>
      </c>
      <c r="I20" s="2">
        <f t="shared" si="4"/>
        <v>16</v>
      </c>
    </row>
    <row r="21" spans="2:9" ht="11.25">
      <c r="B21" s="22">
        <v>2558</v>
      </c>
      <c r="C21" s="77">
        <v>25.175404799999995</v>
      </c>
      <c r="D21" s="72"/>
      <c r="E21" s="78">
        <f t="shared" si="0"/>
        <v>108.57238613333332</v>
      </c>
      <c r="F21" s="79">
        <f t="shared" si="1"/>
        <v>33.79842332989763</v>
      </c>
      <c r="G21" s="80">
        <f t="shared" si="2"/>
        <v>74.7739628034357</v>
      </c>
      <c r="H21" s="81">
        <f t="shared" si="3"/>
        <v>183.346348936769</v>
      </c>
      <c r="I21" s="2">
        <f t="shared" si="4"/>
        <v>17</v>
      </c>
    </row>
    <row r="22" spans="2:9" ht="11.25">
      <c r="B22" s="22">
        <v>2559</v>
      </c>
      <c r="C22" s="77">
        <v>145.98662400000003</v>
      </c>
      <c r="D22" s="72"/>
      <c r="E22" s="78">
        <f t="shared" si="0"/>
        <v>108.57238613333332</v>
      </c>
      <c r="F22" s="79">
        <f t="shared" si="1"/>
        <v>33.79842332989763</v>
      </c>
      <c r="G22" s="80">
        <f t="shared" si="2"/>
        <v>74.7739628034357</v>
      </c>
      <c r="H22" s="81">
        <f t="shared" si="3"/>
        <v>183.346348936769</v>
      </c>
      <c r="I22" s="2">
        <f t="shared" si="4"/>
        <v>18</v>
      </c>
    </row>
    <row r="23" spans="2:9" ht="11.25">
      <c r="B23" s="91">
        <v>2560</v>
      </c>
      <c r="C23" s="82">
        <v>177.2</v>
      </c>
      <c r="D23" s="72"/>
      <c r="E23" s="78">
        <f t="shared" si="0"/>
        <v>108.57238613333332</v>
      </c>
      <c r="F23" s="79">
        <f t="shared" si="1"/>
        <v>33.79842332989763</v>
      </c>
      <c r="G23" s="80">
        <f t="shared" si="2"/>
        <v>74.7739628034357</v>
      </c>
      <c r="H23" s="81">
        <f t="shared" si="3"/>
        <v>183.346348936769</v>
      </c>
      <c r="I23" s="2">
        <f t="shared" si="4"/>
        <v>19</v>
      </c>
    </row>
    <row r="24" spans="2:9" ht="11.25">
      <c r="B24" s="22">
        <v>2561</v>
      </c>
      <c r="C24" s="77">
        <v>189.3</v>
      </c>
      <c r="D24" s="72"/>
      <c r="E24" s="78">
        <f t="shared" si="0"/>
        <v>108.57238613333332</v>
      </c>
      <c r="F24" s="79">
        <f t="shared" si="1"/>
        <v>33.79842332989763</v>
      </c>
      <c r="G24" s="80">
        <f t="shared" si="2"/>
        <v>74.7739628034357</v>
      </c>
      <c r="H24" s="81">
        <f t="shared" si="3"/>
        <v>183.346348936769</v>
      </c>
      <c r="I24" s="2">
        <f t="shared" si="4"/>
        <v>20</v>
      </c>
    </row>
    <row r="25" spans="2:16" ht="11.25">
      <c r="B25" s="22">
        <v>2562</v>
      </c>
      <c r="C25" s="77">
        <v>2.1</v>
      </c>
      <c r="D25" s="72"/>
      <c r="E25" s="78">
        <f t="shared" si="0"/>
        <v>108.57238613333332</v>
      </c>
      <c r="F25" s="79">
        <f t="shared" si="1"/>
        <v>33.79842332989763</v>
      </c>
      <c r="G25" s="80">
        <f t="shared" si="2"/>
        <v>74.7739628034357</v>
      </c>
      <c r="H25" s="81">
        <f t="shared" si="3"/>
        <v>183.346348936769</v>
      </c>
      <c r="I25" s="2">
        <f t="shared" si="4"/>
        <v>21</v>
      </c>
      <c r="P25" s="2">
        <v>0.4</v>
      </c>
    </row>
    <row r="26" spans="2:14" ht="11.25">
      <c r="B26" s="89">
        <v>2563</v>
      </c>
      <c r="C26" s="90">
        <v>17.2</v>
      </c>
      <c r="D26" s="92">
        <f>C26</f>
        <v>17.2</v>
      </c>
      <c r="E26" s="78"/>
      <c r="F26" s="79"/>
      <c r="G26" s="80"/>
      <c r="H26" s="81"/>
      <c r="K26" s="96" t="s">
        <v>23</v>
      </c>
      <c r="L26" s="96"/>
      <c r="M26" s="96"/>
      <c r="N26" s="96"/>
    </row>
    <row r="27" spans="2:8" ht="11.25">
      <c r="B27" s="22"/>
      <c r="C27" s="82"/>
      <c r="D27" s="72"/>
      <c r="E27" s="78"/>
      <c r="F27" s="79"/>
      <c r="G27" s="80"/>
      <c r="H27" s="81"/>
    </row>
    <row r="28" spans="2:8" ht="11.25">
      <c r="B28" s="22"/>
      <c r="C28" s="82"/>
      <c r="D28" s="72"/>
      <c r="E28" s="78"/>
      <c r="F28" s="79"/>
      <c r="G28" s="80"/>
      <c r="H28" s="81"/>
    </row>
    <row r="29" spans="2:8" ht="11.25">
      <c r="B29" s="22"/>
      <c r="C29" s="82"/>
      <c r="D29" s="72"/>
      <c r="E29" s="78"/>
      <c r="F29" s="79"/>
      <c r="G29" s="80"/>
      <c r="H29" s="81"/>
    </row>
    <row r="30" spans="2:8" ht="11.25">
      <c r="B30" s="22"/>
      <c r="C30" s="82"/>
      <c r="D30" s="72"/>
      <c r="E30" s="78"/>
      <c r="F30" s="79"/>
      <c r="G30" s="80"/>
      <c r="H30" s="81"/>
    </row>
    <row r="31" spans="2:8" ht="11.25">
      <c r="B31" s="22"/>
      <c r="C31" s="82"/>
      <c r="D31" s="72"/>
      <c r="E31" s="78"/>
      <c r="F31" s="79"/>
      <c r="G31" s="80"/>
      <c r="H31" s="81"/>
    </row>
    <row r="32" spans="2:8" ht="11.25">
      <c r="B32" s="22"/>
      <c r="C32" s="82"/>
      <c r="D32" s="72"/>
      <c r="E32" s="78"/>
      <c r="F32" s="79"/>
      <c r="G32" s="80"/>
      <c r="H32" s="81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P36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82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8" ht="11.25">
      <c r="B48" s="22"/>
      <c r="C48" s="82"/>
      <c r="D48" s="72"/>
      <c r="E48" s="78"/>
      <c r="F48" s="79"/>
      <c r="G48" s="80"/>
      <c r="H48" s="81"/>
    </row>
    <row r="49" spans="2:8" ht="11.25">
      <c r="B49" s="22"/>
      <c r="C49" s="82"/>
      <c r="D49" s="72"/>
      <c r="E49" s="78"/>
      <c r="F49" s="79"/>
      <c r="G49" s="80"/>
      <c r="H49" s="81"/>
    </row>
    <row r="50" spans="2:8" ht="11.25">
      <c r="B50" s="22"/>
      <c r="C50" s="82"/>
      <c r="D50" s="72"/>
      <c r="E50" s="78"/>
      <c r="F50" s="79"/>
      <c r="G50" s="80"/>
      <c r="H50" s="81"/>
    </row>
    <row r="51" spans="2:8" ht="11.25">
      <c r="B51" s="22"/>
      <c r="C51" s="82"/>
      <c r="D51" s="72"/>
      <c r="E51" s="78"/>
      <c r="F51" s="79"/>
      <c r="G51" s="80"/>
      <c r="H51" s="81"/>
    </row>
    <row r="52" spans="2:14" ht="11.25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1.25">
      <c r="B53" s="22"/>
      <c r="C53" s="82"/>
      <c r="D53" s="72"/>
      <c r="E53" s="78"/>
      <c r="F53" s="79"/>
      <c r="G53" s="80"/>
      <c r="H53" s="81"/>
      <c r="J53" s="30"/>
      <c r="K53" s="30"/>
      <c r="L53" s="30"/>
      <c r="M53" s="30"/>
      <c r="N53" s="23"/>
    </row>
    <row r="54" spans="2:14" ht="11.25">
      <c r="B54" s="22"/>
      <c r="C54" s="82"/>
      <c r="D54" s="72"/>
      <c r="E54" s="78"/>
      <c r="F54" s="79"/>
      <c r="G54" s="80"/>
      <c r="H54" s="81"/>
      <c r="J54" s="30"/>
      <c r="K54" s="30"/>
      <c r="L54" s="30"/>
      <c r="M54" s="30"/>
      <c r="N54" s="23"/>
    </row>
    <row r="55" spans="2:14" ht="11.25">
      <c r="B55" s="22"/>
      <c r="C55" s="82"/>
      <c r="D55" s="72"/>
      <c r="E55" s="78"/>
      <c r="F55" s="79"/>
      <c r="G55" s="80"/>
      <c r="H55" s="81"/>
      <c r="J55" s="31"/>
      <c r="K55" s="28"/>
      <c r="L55" s="31"/>
      <c r="M55" s="32"/>
      <c r="N55" s="23"/>
    </row>
    <row r="56" spans="2:13" ht="11.25">
      <c r="B56" s="22"/>
      <c r="C56" s="77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77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1.25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1.25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1.25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1.25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1.25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1.25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1.25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1.25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AVERAGE(C5:C25)</f>
        <v>108.57238613333332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STDEV(C5:C25)</f>
        <v>74.7739628034357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0.6887014780315212</v>
      </c>
      <c r="D107" s="48"/>
      <c r="E107" s="59">
        <f>C107*100</f>
        <v>68.87014780315212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15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33.79842332989763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183.346348936769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3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1.25">
      <c r="A111" s="42"/>
      <c r="C111" s="42"/>
    </row>
    <row r="112" spans="1:3" ht="11.25">
      <c r="A112" s="42"/>
      <c r="C112" s="2">
        <f>MAX(I5:I101)</f>
        <v>21</v>
      </c>
    </row>
    <row r="113" ht="11.25">
      <c r="C113" s="2">
        <f>COUNTIF(C5:C25,"&gt;183")</f>
        <v>3</v>
      </c>
    </row>
    <row r="114" ht="11.25">
      <c r="C114" s="2">
        <f>COUNTIF(C5:C25,"&lt;34")</f>
        <v>3</v>
      </c>
    </row>
  </sheetData>
  <sheetProtection/>
  <mergeCells count="2">
    <mergeCell ref="B2:B4"/>
    <mergeCell ref="K26:N26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2016-05-12T07:32:34Z</cp:lastPrinted>
  <dcterms:created xsi:type="dcterms:W3CDTF">2016-04-07T02:09:12Z</dcterms:created>
  <dcterms:modified xsi:type="dcterms:W3CDTF">2021-04-27T02:58:56Z</dcterms:modified>
  <cp:category/>
  <cp:version/>
  <cp:contentType/>
  <cp:contentStatus/>
</cp:coreProperties>
</file>