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P.76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<sst xmlns="http://schemas.openxmlformats.org/spreadsheetml/2006/main" count="38" uniqueCount="23">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</sst>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อ.ลี้ จ.ลำพูน</a:t>
            </a:r>
          </a:p>
        </c:rich>
      </c:tx>
      <c:layout>
        <c:manualLayout>
          <c:xMode val="factor"/>
          <c:yMode val="factor"/>
          <c:x val="0.025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6125"/>
          <c:w val="0.863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3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P.76'!$B$5:$B$26</c:f>
              <c:numCach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'std. - P.76'!$C$5:$C$26</c:f>
              <c:numCache>
                <c:ptCount val="22"/>
                <c:pt idx="0">
                  <c:v>236.641</c:v>
                </c:pt>
                <c:pt idx="1">
                  <c:v>212.334</c:v>
                </c:pt>
                <c:pt idx="2">
                  <c:v>508.686</c:v>
                </c:pt>
                <c:pt idx="3">
                  <c:v>56.55300000000001</c:v>
                </c:pt>
                <c:pt idx="4">
                  <c:v>88.91099999999999</c:v>
                </c:pt>
                <c:pt idx="5">
                  <c:v>95.068512</c:v>
                </c:pt>
                <c:pt idx="6">
                  <c:v>303.98284799999993</c:v>
                </c:pt>
                <c:pt idx="7">
                  <c:v>317.124288</c:v>
                </c:pt>
                <c:pt idx="8">
                  <c:v>257.71</c:v>
                </c:pt>
                <c:pt idx="9">
                  <c:v>275.86</c:v>
                </c:pt>
                <c:pt idx="10">
                  <c:v>261.546624</c:v>
                </c:pt>
                <c:pt idx="11">
                  <c:v>718.7365440000003</c:v>
                </c:pt>
                <c:pt idx="12">
                  <c:v>174.400128</c:v>
                </c:pt>
                <c:pt idx="13">
                  <c:v>151.40131200000002</c:v>
                </c:pt>
                <c:pt idx="14">
                  <c:v>127.27</c:v>
                </c:pt>
                <c:pt idx="15">
                  <c:v>42.28934399999999</c:v>
                </c:pt>
                <c:pt idx="16">
                  <c:v>224.953632</c:v>
                </c:pt>
                <c:pt idx="17">
                  <c:v>470.3</c:v>
                </c:pt>
                <c:pt idx="18">
                  <c:v>104.9</c:v>
                </c:pt>
                <c:pt idx="19">
                  <c:v>70.9</c:v>
                </c:pt>
                <c:pt idx="20">
                  <c:v>128.9</c:v>
                </c:pt>
                <c:pt idx="21">
                  <c:v>191.31137279999993</c:v>
                </c:pt>
              </c:numCache>
            </c:numRef>
          </c:val>
        </c:ser>
        <c:axId val="2833190"/>
        <c:axId val="25498711"/>
      </c:barChart>
      <c:lineChart>
        <c:grouping val="standard"/>
        <c:varyColors val="0"/>
        <c:ser>
          <c:idx val="1"/>
          <c:order val="1"/>
          <c:tx>
            <c:v>ค่าเฉลี่ย (2543 - 2563 )อยู่ระหว่างค่า+- SD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'std. - P.76'!$E$5:$E$25</c:f>
              <c:numCache>
                <c:ptCount val="21"/>
                <c:pt idx="0">
                  <c:v>229.92705866666662</c:v>
                </c:pt>
                <c:pt idx="1">
                  <c:v>229.92705866666662</c:v>
                </c:pt>
                <c:pt idx="2">
                  <c:v>229.92705866666662</c:v>
                </c:pt>
                <c:pt idx="3">
                  <c:v>229.92705866666662</c:v>
                </c:pt>
                <c:pt idx="4">
                  <c:v>229.92705866666662</c:v>
                </c:pt>
                <c:pt idx="5">
                  <c:v>229.92705866666662</c:v>
                </c:pt>
                <c:pt idx="6">
                  <c:v>229.92705866666662</c:v>
                </c:pt>
                <c:pt idx="7">
                  <c:v>229.92705866666662</c:v>
                </c:pt>
                <c:pt idx="8">
                  <c:v>229.92705866666662</c:v>
                </c:pt>
                <c:pt idx="9">
                  <c:v>229.92705866666662</c:v>
                </c:pt>
                <c:pt idx="10">
                  <c:v>229.92705866666662</c:v>
                </c:pt>
                <c:pt idx="11">
                  <c:v>229.92705866666662</c:v>
                </c:pt>
                <c:pt idx="12">
                  <c:v>229.92705866666662</c:v>
                </c:pt>
                <c:pt idx="13">
                  <c:v>229.92705866666662</c:v>
                </c:pt>
                <c:pt idx="14">
                  <c:v>229.92705866666662</c:v>
                </c:pt>
                <c:pt idx="15">
                  <c:v>229.92705866666662</c:v>
                </c:pt>
                <c:pt idx="16">
                  <c:v>229.92705866666662</c:v>
                </c:pt>
                <c:pt idx="17">
                  <c:v>229.92705866666662</c:v>
                </c:pt>
                <c:pt idx="18">
                  <c:v>229.92705866666662</c:v>
                </c:pt>
                <c:pt idx="19">
                  <c:v>229.92705866666662</c:v>
                </c:pt>
                <c:pt idx="20">
                  <c:v>229.92705866666662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'std. - P.76'!$H$5:$H$25</c:f>
              <c:numCache>
                <c:ptCount val="21"/>
                <c:pt idx="0">
                  <c:v>398.15659740762817</c:v>
                </c:pt>
                <c:pt idx="1">
                  <c:v>398.15659740762817</c:v>
                </c:pt>
                <c:pt idx="2">
                  <c:v>398.15659740762817</c:v>
                </c:pt>
                <c:pt idx="3">
                  <c:v>398.15659740762817</c:v>
                </c:pt>
                <c:pt idx="4">
                  <c:v>398.15659740762817</c:v>
                </c:pt>
                <c:pt idx="5">
                  <c:v>398.15659740762817</c:v>
                </c:pt>
                <c:pt idx="6">
                  <c:v>398.15659740762817</c:v>
                </c:pt>
                <c:pt idx="7">
                  <c:v>398.15659740762817</c:v>
                </c:pt>
                <c:pt idx="8">
                  <c:v>398.15659740762817</c:v>
                </c:pt>
                <c:pt idx="9">
                  <c:v>398.15659740762817</c:v>
                </c:pt>
                <c:pt idx="10">
                  <c:v>398.15659740762817</c:v>
                </c:pt>
                <c:pt idx="11">
                  <c:v>398.15659740762817</c:v>
                </c:pt>
                <c:pt idx="12">
                  <c:v>398.15659740762817</c:v>
                </c:pt>
                <c:pt idx="13">
                  <c:v>398.15659740762817</c:v>
                </c:pt>
                <c:pt idx="14">
                  <c:v>398.15659740762817</c:v>
                </c:pt>
                <c:pt idx="15">
                  <c:v>398.15659740762817</c:v>
                </c:pt>
                <c:pt idx="16">
                  <c:v>398.15659740762817</c:v>
                </c:pt>
                <c:pt idx="17">
                  <c:v>398.15659740762817</c:v>
                </c:pt>
                <c:pt idx="18">
                  <c:v>398.15659740762817</c:v>
                </c:pt>
                <c:pt idx="19">
                  <c:v>398.15659740762817</c:v>
                </c:pt>
                <c:pt idx="20">
                  <c:v>398.15659740762817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'std. - P.76'!$F$5:$F$25</c:f>
              <c:numCache>
                <c:ptCount val="21"/>
                <c:pt idx="0">
                  <c:v>61.69751992570511</c:v>
                </c:pt>
                <c:pt idx="1">
                  <c:v>61.69751992570511</c:v>
                </c:pt>
                <c:pt idx="2">
                  <c:v>61.69751992570511</c:v>
                </c:pt>
                <c:pt idx="3">
                  <c:v>61.69751992570511</c:v>
                </c:pt>
                <c:pt idx="4">
                  <c:v>61.69751992570511</c:v>
                </c:pt>
                <c:pt idx="5">
                  <c:v>61.69751992570511</c:v>
                </c:pt>
                <c:pt idx="6">
                  <c:v>61.69751992570511</c:v>
                </c:pt>
                <c:pt idx="7">
                  <c:v>61.69751992570511</c:v>
                </c:pt>
                <c:pt idx="8">
                  <c:v>61.69751992570511</c:v>
                </c:pt>
                <c:pt idx="9">
                  <c:v>61.69751992570511</c:v>
                </c:pt>
                <c:pt idx="10">
                  <c:v>61.69751992570511</c:v>
                </c:pt>
                <c:pt idx="11">
                  <c:v>61.69751992570511</c:v>
                </c:pt>
                <c:pt idx="12">
                  <c:v>61.69751992570511</c:v>
                </c:pt>
                <c:pt idx="13">
                  <c:v>61.69751992570511</c:v>
                </c:pt>
                <c:pt idx="14">
                  <c:v>61.69751992570511</c:v>
                </c:pt>
                <c:pt idx="15">
                  <c:v>61.69751992570511</c:v>
                </c:pt>
                <c:pt idx="16">
                  <c:v>61.69751992570511</c:v>
                </c:pt>
                <c:pt idx="17">
                  <c:v>61.69751992570511</c:v>
                </c:pt>
                <c:pt idx="18">
                  <c:v>61.69751992570511</c:v>
                </c:pt>
                <c:pt idx="19">
                  <c:v>61.69751992570511</c:v>
                </c:pt>
                <c:pt idx="20">
                  <c:v>61.69751992570511</c:v>
                </c:pt>
              </c:numCache>
            </c:numRef>
          </c:val>
          <c:smooth val="0"/>
        </c:ser>
        <c:axId val="2833190"/>
        <c:axId val="25498711"/>
      </c:lineChart>
      <c:catAx>
        <c:axId val="2833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498711"/>
        <c:crossesAt val="0"/>
        <c:auto val="1"/>
        <c:lblOffset val="100"/>
        <c:tickLblSkip val="1"/>
        <c:noMultiLvlLbl val="0"/>
      </c:catAx>
      <c:valAx>
        <c:axId val="25498711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33190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05"/>
          <c:y val="0.8785"/>
          <c:w val="0.9397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อ.ลี้ จ.ลำพูน</a:t>
            </a:r>
          </a:p>
        </c:rich>
      </c:tx>
      <c:layout>
        <c:manualLayout>
          <c:xMode val="factor"/>
          <c:yMode val="factor"/>
          <c:x val="0.016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5625"/>
          <c:w val="0.85875"/>
          <c:h val="0.74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3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P.76'!$B$5:$B$26</c:f>
              <c:numCach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'std. - P.76'!$C$5:$C$25</c:f>
              <c:numCache>
                <c:ptCount val="21"/>
                <c:pt idx="0">
                  <c:v>236.641</c:v>
                </c:pt>
                <c:pt idx="1">
                  <c:v>212.334</c:v>
                </c:pt>
                <c:pt idx="2">
                  <c:v>508.686</c:v>
                </c:pt>
                <c:pt idx="3">
                  <c:v>56.55300000000001</c:v>
                </c:pt>
                <c:pt idx="4">
                  <c:v>88.91099999999999</c:v>
                </c:pt>
                <c:pt idx="5">
                  <c:v>95.068512</c:v>
                </c:pt>
                <c:pt idx="6">
                  <c:v>303.98284799999993</c:v>
                </c:pt>
                <c:pt idx="7">
                  <c:v>317.124288</c:v>
                </c:pt>
                <c:pt idx="8">
                  <c:v>257.71</c:v>
                </c:pt>
                <c:pt idx="9">
                  <c:v>275.86</c:v>
                </c:pt>
                <c:pt idx="10">
                  <c:v>261.546624</c:v>
                </c:pt>
                <c:pt idx="11">
                  <c:v>718.7365440000003</c:v>
                </c:pt>
                <c:pt idx="12">
                  <c:v>174.400128</c:v>
                </c:pt>
                <c:pt idx="13">
                  <c:v>151.40131200000002</c:v>
                </c:pt>
                <c:pt idx="14">
                  <c:v>127.27</c:v>
                </c:pt>
                <c:pt idx="15">
                  <c:v>42.28934399999999</c:v>
                </c:pt>
                <c:pt idx="16">
                  <c:v>224.953632</c:v>
                </c:pt>
                <c:pt idx="17">
                  <c:v>470.3</c:v>
                </c:pt>
                <c:pt idx="18">
                  <c:v>104.9</c:v>
                </c:pt>
                <c:pt idx="19">
                  <c:v>70.9</c:v>
                </c:pt>
                <c:pt idx="20">
                  <c:v>128.9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(2543 - 2563)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P.76'!$B$5:$B$26</c:f>
              <c:numCach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'std. - P.76'!$E$5:$E$25</c:f>
              <c:numCache>
                <c:ptCount val="21"/>
                <c:pt idx="0">
                  <c:v>229.92705866666662</c:v>
                </c:pt>
                <c:pt idx="1">
                  <c:v>229.92705866666662</c:v>
                </c:pt>
                <c:pt idx="2">
                  <c:v>229.92705866666662</c:v>
                </c:pt>
                <c:pt idx="3">
                  <c:v>229.92705866666662</c:v>
                </c:pt>
                <c:pt idx="4">
                  <c:v>229.92705866666662</c:v>
                </c:pt>
                <c:pt idx="5">
                  <c:v>229.92705866666662</c:v>
                </c:pt>
                <c:pt idx="6">
                  <c:v>229.92705866666662</c:v>
                </c:pt>
                <c:pt idx="7">
                  <c:v>229.92705866666662</c:v>
                </c:pt>
                <c:pt idx="8">
                  <c:v>229.92705866666662</c:v>
                </c:pt>
                <c:pt idx="9">
                  <c:v>229.92705866666662</c:v>
                </c:pt>
                <c:pt idx="10">
                  <c:v>229.92705866666662</c:v>
                </c:pt>
                <c:pt idx="11">
                  <c:v>229.92705866666662</c:v>
                </c:pt>
                <c:pt idx="12">
                  <c:v>229.92705866666662</c:v>
                </c:pt>
                <c:pt idx="13">
                  <c:v>229.92705866666662</c:v>
                </c:pt>
                <c:pt idx="14">
                  <c:v>229.92705866666662</c:v>
                </c:pt>
                <c:pt idx="15">
                  <c:v>229.92705866666662</c:v>
                </c:pt>
                <c:pt idx="16">
                  <c:v>229.92705866666662</c:v>
                </c:pt>
                <c:pt idx="17">
                  <c:v>229.92705866666662</c:v>
                </c:pt>
                <c:pt idx="18">
                  <c:v>229.92705866666662</c:v>
                </c:pt>
                <c:pt idx="19">
                  <c:v>229.92705866666662</c:v>
                </c:pt>
                <c:pt idx="20">
                  <c:v>229.92705866666662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P.76'!$B$5:$B$26</c:f>
              <c:numCach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'std. - P.76'!$D$5:$D$26</c:f>
              <c:numCache>
                <c:ptCount val="22"/>
                <c:pt idx="21">
                  <c:v>191.31137279999993</c:v>
                </c:pt>
              </c:numCache>
            </c:numRef>
          </c:val>
          <c:smooth val="0"/>
        </c:ser>
        <c:marker val="1"/>
        <c:axId val="28161808"/>
        <c:axId val="52129681"/>
      </c:lineChart>
      <c:catAx>
        <c:axId val="28161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129681"/>
        <c:crossesAt val="0"/>
        <c:auto val="1"/>
        <c:lblOffset val="100"/>
        <c:tickLblSkip val="1"/>
        <c:noMultiLvlLbl val="0"/>
      </c:catAx>
      <c:valAx>
        <c:axId val="52129681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161808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145"/>
          <c:w val="0.99275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0.44875</cdr:x>
      <cdr:y>0.48275</cdr:y>
    </cdr:from>
    <cdr:to>
      <cdr:x>0.5855</cdr:x>
      <cdr:y>0.526</cdr:y>
    </cdr:to>
    <cdr:sp>
      <cdr:nvSpPr>
        <cdr:cNvPr id="1" name="TextBox 1"/>
        <cdr:cNvSpPr txBox="1">
          <a:spLocks noChangeArrowheads="1"/>
        </cdr:cNvSpPr>
      </cdr:nvSpPr>
      <cdr:spPr>
        <a:xfrm>
          <a:off x="4210050" y="2971800"/>
          <a:ext cx="128587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230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0.6315</cdr:x>
      <cdr:y>0.377</cdr:y>
    </cdr:from>
    <cdr:to>
      <cdr:x>0.775</cdr:x>
      <cdr:y>0.4215</cdr:y>
    </cdr:to>
    <cdr:sp>
      <cdr:nvSpPr>
        <cdr:cNvPr id="2" name="TextBox 1"/>
        <cdr:cNvSpPr txBox="1">
          <a:spLocks noChangeArrowheads="1"/>
        </cdr:cNvSpPr>
      </cdr:nvSpPr>
      <cdr:spPr>
        <a:xfrm>
          <a:off x="5934075" y="2324100"/>
          <a:ext cx="135255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398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0.236</cdr:x>
      <cdr:y>0.61225</cdr:y>
    </cdr:from>
    <cdr:to>
      <cdr:x>0.3785</cdr:x>
      <cdr:y>0.65725</cdr:y>
    </cdr:to>
    <cdr:sp>
      <cdr:nvSpPr>
        <cdr:cNvPr id="3" name="TextBox 1"/>
        <cdr:cNvSpPr txBox="1">
          <a:spLocks noChangeArrowheads="1"/>
        </cdr:cNvSpPr>
      </cdr:nvSpPr>
      <cdr:spPr>
        <a:xfrm>
          <a:off x="2209800" y="3771900"/>
          <a:ext cx="13430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62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</cdr:x>
      <cdr:y>0.344</cdr:y>
    </cdr:from>
    <cdr:to>
      <cdr:x>0.8955</cdr:x>
      <cdr:y>0.6515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962900" y="2114550"/>
          <a:ext cx="438150" cy="18954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5">
          <cell r="K105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8"/>
  <sheetViews>
    <sheetView zoomScalePageLayoutView="0" workbookViewId="0" topLeftCell="A16">
      <selection activeCell="K27" sqref="K2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69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1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2543</v>
      </c>
      <c r="C5" s="54">
        <v>236.641</v>
      </c>
      <c r="D5" s="55"/>
      <c r="E5" s="56">
        <f aca="true" t="shared" si="0" ref="E5:E25">$C$49</f>
        <v>229.92705866666662</v>
      </c>
      <c r="F5" s="57">
        <f aca="true" t="shared" si="1" ref="F5:F25">+$C$52</f>
        <v>61.69751992570511</v>
      </c>
      <c r="G5" s="58">
        <f aca="true" t="shared" si="2" ref="G5:G25">$C$50</f>
        <v>168.22953874096152</v>
      </c>
      <c r="H5" s="59">
        <f aca="true" t="shared" si="3" ref="H5:H25">+$C$53</f>
        <v>398.15659740762817</v>
      </c>
      <c r="I5" s="2">
        <v>1</v>
      </c>
    </row>
    <row r="6" spans="2:9" ht="12">
      <c r="B6" s="22">
        <v>2544</v>
      </c>
      <c r="C6" s="60">
        <v>212.334</v>
      </c>
      <c r="D6" s="55"/>
      <c r="E6" s="61">
        <f t="shared" si="0"/>
        <v>229.92705866666662</v>
      </c>
      <c r="F6" s="62">
        <f t="shared" si="1"/>
        <v>61.69751992570511</v>
      </c>
      <c r="G6" s="63">
        <f t="shared" si="2"/>
        <v>168.22953874096152</v>
      </c>
      <c r="H6" s="64">
        <f t="shared" si="3"/>
        <v>398.15659740762817</v>
      </c>
      <c r="I6" s="2">
        <f>I5+1</f>
        <v>2</v>
      </c>
    </row>
    <row r="7" spans="2:9" ht="12">
      <c r="B7" s="22">
        <v>2545</v>
      </c>
      <c r="C7" s="60">
        <v>508.686</v>
      </c>
      <c r="D7" s="55"/>
      <c r="E7" s="61">
        <f t="shared" si="0"/>
        <v>229.92705866666662</v>
      </c>
      <c r="F7" s="62">
        <f t="shared" si="1"/>
        <v>61.69751992570511</v>
      </c>
      <c r="G7" s="63">
        <f t="shared" si="2"/>
        <v>168.22953874096152</v>
      </c>
      <c r="H7" s="64">
        <f t="shared" si="3"/>
        <v>398.15659740762817</v>
      </c>
      <c r="I7" s="2">
        <f aca="true" t="shared" si="4" ref="I7:I25">I6+1</f>
        <v>3</v>
      </c>
    </row>
    <row r="8" spans="2:9" ht="12">
      <c r="B8" s="22">
        <v>2546</v>
      </c>
      <c r="C8" s="60">
        <v>56.55300000000001</v>
      </c>
      <c r="D8" s="55"/>
      <c r="E8" s="61">
        <f t="shared" si="0"/>
        <v>229.92705866666662</v>
      </c>
      <c r="F8" s="62">
        <f t="shared" si="1"/>
        <v>61.69751992570511</v>
      </c>
      <c r="G8" s="63">
        <f t="shared" si="2"/>
        <v>168.22953874096152</v>
      </c>
      <c r="H8" s="64">
        <f t="shared" si="3"/>
        <v>398.15659740762817</v>
      </c>
      <c r="I8" s="2">
        <f t="shared" si="4"/>
        <v>4</v>
      </c>
    </row>
    <row r="9" spans="2:9" ht="12">
      <c r="B9" s="22">
        <v>2547</v>
      </c>
      <c r="C9" s="60">
        <v>88.91099999999999</v>
      </c>
      <c r="D9" s="55"/>
      <c r="E9" s="61">
        <f t="shared" si="0"/>
        <v>229.92705866666662</v>
      </c>
      <c r="F9" s="62">
        <f t="shared" si="1"/>
        <v>61.69751992570511</v>
      </c>
      <c r="G9" s="63">
        <f t="shared" si="2"/>
        <v>168.22953874096152</v>
      </c>
      <c r="H9" s="64">
        <f t="shared" si="3"/>
        <v>398.15659740762817</v>
      </c>
      <c r="I9" s="2">
        <f t="shared" si="4"/>
        <v>5</v>
      </c>
    </row>
    <row r="10" spans="2:9" ht="12">
      <c r="B10" s="22">
        <v>2548</v>
      </c>
      <c r="C10" s="60">
        <v>95.068512</v>
      </c>
      <c r="D10" s="55"/>
      <c r="E10" s="61">
        <f t="shared" si="0"/>
        <v>229.92705866666662</v>
      </c>
      <c r="F10" s="62">
        <f t="shared" si="1"/>
        <v>61.69751992570511</v>
      </c>
      <c r="G10" s="63">
        <f t="shared" si="2"/>
        <v>168.22953874096152</v>
      </c>
      <c r="H10" s="64">
        <f t="shared" si="3"/>
        <v>398.15659740762817</v>
      </c>
      <c r="I10" s="2">
        <f t="shared" si="4"/>
        <v>6</v>
      </c>
    </row>
    <row r="11" spans="2:9" ht="12">
      <c r="B11" s="22">
        <v>2549</v>
      </c>
      <c r="C11" s="60">
        <v>303.98284799999993</v>
      </c>
      <c r="D11" s="55"/>
      <c r="E11" s="61">
        <f t="shared" si="0"/>
        <v>229.92705866666662</v>
      </c>
      <c r="F11" s="62">
        <f t="shared" si="1"/>
        <v>61.69751992570511</v>
      </c>
      <c r="G11" s="63">
        <f t="shared" si="2"/>
        <v>168.22953874096152</v>
      </c>
      <c r="H11" s="64">
        <f t="shared" si="3"/>
        <v>398.15659740762817</v>
      </c>
      <c r="I11" s="2">
        <f t="shared" si="4"/>
        <v>7</v>
      </c>
    </row>
    <row r="12" spans="2:9" ht="12">
      <c r="B12" s="22">
        <v>2550</v>
      </c>
      <c r="C12" s="60">
        <v>317.124288</v>
      </c>
      <c r="D12" s="55"/>
      <c r="E12" s="61">
        <f t="shared" si="0"/>
        <v>229.92705866666662</v>
      </c>
      <c r="F12" s="62">
        <f t="shared" si="1"/>
        <v>61.69751992570511</v>
      </c>
      <c r="G12" s="63">
        <f t="shared" si="2"/>
        <v>168.22953874096152</v>
      </c>
      <c r="H12" s="64">
        <f t="shared" si="3"/>
        <v>398.15659740762817</v>
      </c>
      <c r="I12" s="2">
        <f t="shared" si="4"/>
        <v>8</v>
      </c>
    </row>
    <row r="13" spans="2:9" ht="12">
      <c r="B13" s="22">
        <v>2551</v>
      </c>
      <c r="C13" s="60">
        <v>257.71</v>
      </c>
      <c r="D13" s="55"/>
      <c r="E13" s="61">
        <f t="shared" si="0"/>
        <v>229.92705866666662</v>
      </c>
      <c r="F13" s="62">
        <f t="shared" si="1"/>
        <v>61.69751992570511</v>
      </c>
      <c r="G13" s="63">
        <f t="shared" si="2"/>
        <v>168.22953874096152</v>
      </c>
      <c r="H13" s="64">
        <f t="shared" si="3"/>
        <v>398.15659740762817</v>
      </c>
      <c r="I13" s="2">
        <f t="shared" si="4"/>
        <v>9</v>
      </c>
    </row>
    <row r="14" spans="2:9" ht="12">
      <c r="B14" s="22">
        <v>2552</v>
      </c>
      <c r="C14" s="60">
        <v>275.86</v>
      </c>
      <c r="D14" s="55"/>
      <c r="E14" s="61">
        <f t="shared" si="0"/>
        <v>229.92705866666662</v>
      </c>
      <c r="F14" s="62">
        <f t="shared" si="1"/>
        <v>61.69751992570511</v>
      </c>
      <c r="G14" s="63">
        <f t="shared" si="2"/>
        <v>168.22953874096152</v>
      </c>
      <c r="H14" s="64">
        <f t="shared" si="3"/>
        <v>398.15659740762817</v>
      </c>
      <c r="I14" s="2">
        <f t="shared" si="4"/>
        <v>10</v>
      </c>
    </row>
    <row r="15" spans="2:9" ht="12">
      <c r="B15" s="22">
        <v>2553</v>
      </c>
      <c r="C15" s="60">
        <v>261.546624</v>
      </c>
      <c r="D15" s="55"/>
      <c r="E15" s="61">
        <f t="shared" si="0"/>
        <v>229.92705866666662</v>
      </c>
      <c r="F15" s="62">
        <f t="shared" si="1"/>
        <v>61.69751992570511</v>
      </c>
      <c r="G15" s="63">
        <f t="shared" si="2"/>
        <v>168.22953874096152</v>
      </c>
      <c r="H15" s="64">
        <f t="shared" si="3"/>
        <v>398.15659740762817</v>
      </c>
      <c r="I15" s="2">
        <f t="shared" si="4"/>
        <v>11</v>
      </c>
    </row>
    <row r="16" spans="2:9" ht="12">
      <c r="B16" s="22">
        <v>2554</v>
      </c>
      <c r="C16" s="60">
        <v>718.7365440000003</v>
      </c>
      <c r="D16" s="55"/>
      <c r="E16" s="61">
        <f t="shared" si="0"/>
        <v>229.92705866666662</v>
      </c>
      <c r="F16" s="62">
        <f t="shared" si="1"/>
        <v>61.69751992570511</v>
      </c>
      <c r="G16" s="63">
        <f t="shared" si="2"/>
        <v>168.22953874096152</v>
      </c>
      <c r="H16" s="64">
        <f t="shared" si="3"/>
        <v>398.15659740762817</v>
      </c>
      <c r="I16" s="2">
        <f t="shared" si="4"/>
        <v>12</v>
      </c>
    </row>
    <row r="17" spans="2:9" ht="12">
      <c r="B17" s="22">
        <v>2555</v>
      </c>
      <c r="C17" s="60">
        <v>174.400128</v>
      </c>
      <c r="D17" s="55"/>
      <c r="E17" s="61">
        <f t="shared" si="0"/>
        <v>229.92705866666662</v>
      </c>
      <c r="F17" s="62">
        <f t="shared" si="1"/>
        <v>61.69751992570511</v>
      </c>
      <c r="G17" s="63">
        <f t="shared" si="2"/>
        <v>168.22953874096152</v>
      </c>
      <c r="H17" s="64">
        <f t="shared" si="3"/>
        <v>398.15659740762817</v>
      </c>
      <c r="I17" s="2">
        <f t="shared" si="4"/>
        <v>13</v>
      </c>
    </row>
    <row r="18" spans="2:9" ht="12">
      <c r="B18" s="22">
        <v>2556</v>
      </c>
      <c r="C18" s="60">
        <v>151.40131200000002</v>
      </c>
      <c r="D18" s="55"/>
      <c r="E18" s="61">
        <f t="shared" si="0"/>
        <v>229.92705866666662</v>
      </c>
      <c r="F18" s="62">
        <f t="shared" si="1"/>
        <v>61.69751992570511</v>
      </c>
      <c r="G18" s="63">
        <f t="shared" si="2"/>
        <v>168.22953874096152</v>
      </c>
      <c r="H18" s="64">
        <f t="shared" si="3"/>
        <v>398.15659740762817</v>
      </c>
      <c r="I18" s="2">
        <f t="shared" si="4"/>
        <v>14</v>
      </c>
    </row>
    <row r="19" spans="2:9" ht="12">
      <c r="B19" s="22">
        <v>2557</v>
      </c>
      <c r="C19" s="60">
        <v>127.27</v>
      </c>
      <c r="D19" s="55"/>
      <c r="E19" s="61">
        <f t="shared" si="0"/>
        <v>229.92705866666662</v>
      </c>
      <c r="F19" s="62">
        <f t="shared" si="1"/>
        <v>61.69751992570511</v>
      </c>
      <c r="G19" s="63">
        <f t="shared" si="2"/>
        <v>168.22953874096152</v>
      </c>
      <c r="H19" s="64">
        <f t="shared" si="3"/>
        <v>398.15659740762817</v>
      </c>
      <c r="I19" s="2">
        <f t="shared" si="4"/>
        <v>15</v>
      </c>
    </row>
    <row r="20" spans="2:9" ht="12">
      <c r="B20" s="22">
        <v>2558</v>
      </c>
      <c r="C20" s="60">
        <v>42.28934399999999</v>
      </c>
      <c r="D20" s="55"/>
      <c r="E20" s="61">
        <f t="shared" si="0"/>
        <v>229.92705866666662</v>
      </c>
      <c r="F20" s="62">
        <f t="shared" si="1"/>
        <v>61.69751992570511</v>
      </c>
      <c r="G20" s="63">
        <f t="shared" si="2"/>
        <v>168.22953874096152</v>
      </c>
      <c r="H20" s="64">
        <f t="shared" si="3"/>
        <v>398.15659740762817</v>
      </c>
      <c r="I20" s="2">
        <f t="shared" si="4"/>
        <v>16</v>
      </c>
    </row>
    <row r="21" spans="2:9" ht="12">
      <c r="B21" s="22">
        <v>2559</v>
      </c>
      <c r="C21" s="60">
        <v>224.953632</v>
      </c>
      <c r="D21" s="55"/>
      <c r="E21" s="61">
        <f t="shared" si="0"/>
        <v>229.92705866666662</v>
      </c>
      <c r="F21" s="62">
        <f t="shared" si="1"/>
        <v>61.69751992570511</v>
      </c>
      <c r="G21" s="63">
        <f t="shared" si="2"/>
        <v>168.22953874096152</v>
      </c>
      <c r="H21" s="64">
        <f t="shared" si="3"/>
        <v>398.15659740762817</v>
      </c>
      <c r="I21" s="2">
        <f t="shared" si="4"/>
        <v>17</v>
      </c>
    </row>
    <row r="22" spans="2:9" ht="12">
      <c r="B22" s="22">
        <v>2560</v>
      </c>
      <c r="C22" s="60">
        <v>470.3</v>
      </c>
      <c r="D22" s="55"/>
      <c r="E22" s="61">
        <f t="shared" si="0"/>
        <v>229.92705866666662</v>
      </c>
      <c r="F22" s="62">
        <f t="shared" si="1"/>
        <v>61.69751992570511</v>
      </c>
      <c r="G22" s="63">
        <f t="shared" si="2"/>
        <v>168.22953874096152</v>
      </c>
      <c r="H22" s="64">
        <f t="shared" si="3"/>
        <v>398.15659740762817</v>
      </c>
      <c r="I22" s="2">
        <f t="shared" si="4"/>
        <v>18</v>
      </c>
    </row>
    <row r="23" spans="2:9" ht="12">
      <c r="B23" s="22">
        <v>2561</v>
      </c>
      <c r="C23" s="60">
        <v>104.9</v>
      </c>
      <c r="D23" s="55"/>
      <c r="E23" s="61">
        <f t="shared" si="0"/>
        <v>229.92705866666662</v>
      </c>
      <c r="F23" s="62">
        <f t="shared" si="1"/>
        <v>61.69751992570511</v>
      </c>
      <c r="G23" s="63">
        <f t="shared" si="2"/>
        <v>168.22953874096152</v>
      </c>
      <c r="H23" s="64">
        <f t="shared" si="3"/>
        <v>398.15659740762817</v>
      </c>
      <c r="I23" s="2">
        <f t="shared" si="4"/>
        <v>19</v>
      </c>
    </row>
    <row r="24" spans="2:16" ht="12">
      <c r="B24" s="22">
        <v>2562</v>
      </c>
      <c r="C24" s="60">
        <v>70.9</v>
      </c>
      <c r="D24" s="55"/>
      <c r="E24" s="61">
        <f t="shared" si="0"/>
        <v>229.92705866666662</v>
      </c>
      <c r="F24" s="62">
        <f t="shared" si="1"/>
        <v>61.69751992570511</v>
      </c>
      <c r="G24" s="63">
        <f t="shared" si="2"/>
        <v>168.22953874096152</v>
      </c>
      <c r="H24" s="64">
        <f t="shared" si="3"/>
        <v>398.15659740762817</v>
      </c>
      <c r="I24" s="2">
        <f t="shared" si="4"/>
        <v>20</v>
      </c>
      <c r="P24" s="2">
        <v>0.7</v>
      </c>
    </row>
    <row r="25" spans="2:9" ht="12">
      <c r="B25" s="22">
        <v>2563</v>
      </c>
      <c r="C25" s="60">
        <v>128.9</v>
      </c>
      <c r="D25" s="68"/>
      <c r="E25" s="61">
        <f t="shared" si="0"/>
        <v>229.92705866666662</v>
      </c>
      <c r="F25" s="62">
        <f t="shared" si="1"/>
        <v>61.69751992570511</v>
      </c>
      <c r="G25" s="63">
        <f t="shared" si="2"/>
        <v>168.22953874096152</v>
      </c>
      <c r="H25" s="64">
        <f t="shared" si="3"/>
        <v>398.15659740762817</v>
      </c>
      <c r="I25" s="2">
        <f t="shared" si="4"/>
        <v>21</v>
      </c>
    </row>
    <row r="26" spans="2:14" ht="12">
      <c r="B26" s="66">
        <v>2564</v>
      </c>
      <c r="C26" s="67">
        <v>191.31137279999993</v>
      </c>
      <c r="D26" s="68">
        <f>C26</f>
        <v>191.31137279999993</v>
      </c>
      <c r="E26" s="61"/>
      <c r="F26" s="62"/>
      <c r="G26" s="63"/>
      <c r="H26" s="64"/>
      <c r="K26" s="72" t="str">
        <f>'[1]std. - P.1'!$K$105:$N$105</f>
        <v>ปี 2564 ปริมาณน้ำสะสม 1 เม.ย.64 - 28 ก.พ.65</v>
      </c>
      <c r="L26" s="72"/>
      <c r="M26" s="72"/>
      <c r="N26" s="72"/>
    </row>
    <row r="27" spans="2:8" ht="12">
      <c r="B27" s="22"/>
      <c r="C27" s="65"/>
      <c r="D27" s="55"/>
      <c r="E27" s="61"/>
      <c r="F27" s="62"/>
      <c r="G27" s="63"/>
      <c r="H27" s="64"/>
    </row>
    <row r="28" spans="2:8" ht="12">
      <c r="B28" s="22"/>
      <c r="C28" s="65"/>
      <c r="D28" s="55"/>
      <c r="E28" s="61"/>
      <c r="F28" s="62"/>
      <c r="G28" s="63"/>
      <c r="H28" s="64"/>
    </row>
    <row r="29" spans="2:8" ht="12">
      <c r="B29" s="22"/>
      <c r="C29" s="65"/>
      <c r="D29" s="55"/>
      <c r="E29" s="61"/>
      <c r="F29" s="62"/>
      <c r="G29" s="63"/>
      <c r="H29" s="64"/>
    </row>
    <row r="30" spans="2:8" ht="12">
      <c r="B30" s="22"/>
      <c r="C30" s="65"/>
      <c r="D30" s="55"/>
      <c r="E30" s="61"/>
      <c r="F30" s="62"/>
      <c r="G30" s="63"/>
      <c r="H30" s="64"/>
    </row>
    <row r="31" spans="2:8" ht="12">
      <c r="B31" s="22"/>
      <c r="C31" s="65"/>
      <c r="D31" s="55"/>
      <c r="E31" s="61"/>
      <c r="F31" s="62"/>
      <c r="G31" s="63"/>
      <c r="H31" s="64"/>
    </row>
    <row r="32" spans="2:8" ht="12">
      <c r="B32" s="22"/>
      <c r="C32" s="65"/>
      <c r="D32" s="55"/>
      <c r="E32" s="61"/>
      <c r="F32" s="62"/>
      <c r="G32" s="63"/>
      <c r="H32" s="64"/>
    </row>
    <row r="33" spans="2:8" ht="12">
      <c r="B33" s="22"/>
      <c r="C33" s="65"/>
      <c r="D33" s="55"/>
      <c r="E33" s="61"/>
      <c r="F33" s="62"/>
      <c r="G33" s="63"/>
      <c r="H33" s="64"/>
    </row>
    <row r="34" spans="2:8" ht="12">
      <c r="B34" s="22"/>
      <c r="C34" s="65"/>
      <c r="D34" s="55"/>
      <c r="E34" s="61"/>
      <c r="F34" s="62"/>
      <c r="G34" s="63"/>
      <c r="H34" s="64"/>
    </row>
    <row r="35" spans="2:8" ht="12">
      <c r="B35" s="22"/>
      <c r="C35" s="65"/>
      <c r="D35" s="55"/>
      <c r="E35" s="61"/>
      <c r="F35" s="62"/>
      <c r="G35" s="63"/>
      <c r="H35" s="64"/>
    </row>
    <row r="36" spans="2:16" ht="12.75">
      <c r="B36" s="22"/>
      <c r="C36" s="65"/>
      <c r="D36" s="55"/>
      <c r="E36" s="61"/>
      <c r="F36" s="62"/>
      <c r="G36" s="63"/>
      <c r="H36" s="64"/>
      <c r="P36"/>
    </row>
    <row r="37" spans="2:8" ht="12">
      <c r="B37" s="22"/>
      <c r="C37" s="65"/>
      <c r="D37" s="55"/>
      <c r="E37" s="61"/>
      <c r="F37" s="62"/>
      <c r="G37" s="63"/>
      <c r="H37" s="64"/>
    </row>
    <row r="38" spans="2:8" ht="12">
      <c r="B38" s="22"/>
      <c r="C38" s="65"/>
      <c r="D38" s="55"/>
      <c r="E38" s="61"/>
      <c r="F38" s="62"/>
      <c r="G38" s="63"/>
      <c r="H38" s="64"/>
    </row>
    <row r="39" spans="2:8" ht="12">
      <c r="B39" s="22"/>
      <c r="C39" s="65"/>
      <c r="D39" s="55"/>
      <c r="E39" s="61"/>
      <c r="F39" s="62"/>
      <c r="G39" s="63"/>
      <c r="H39" s="64"/>
    </row>
    <row r="40" spans="2:8" ht="12">
      <c r="B40" s="22"/>
      <c r="C40" s="65"/>
      <c r="D40" s="55"/>
      <c r="E40" s="61"/>
      <c r="F40" s="62"/>
      <c r="G40" s="63"/>
      <c r="H40" s="64"/>
    </row>
    <row r="41" spans="2:8" ht="12">
      <c r="B41" s="22"/>
      <c r="C41" s="65"/>
      <c r="D41" s="55"/>
      <c r="E41" s="61"/>
      <c r="F41" s="62"/>
      <c r="G41" s="63"/>
      <c r="H41" s="64"/>
    </row>
    <row r="42" spans="2:8" ht="12">
      <c r="B42" s="22"/>
      <c r="C42" s="65"/>
      <c r="D42" s="55"/>
      <c r="E42" s="61"/>
      <c r="F42" s="62"/>
      <c r="G42" s="63"/>
      <c r="H42" s="64"/>
    </row>
    <row r="43" spans="2:8" ht="12">
      <c r="B43" s="22"/>
      <c r="C43" s="65"/>
      <c r="D43" s="55"/>
      <c r="E43" s="61"/>
      <c r="F43" s="62"/>
      <c r="G43" s="63"/>
      <c r="H43" s="64"/>
    </row>
    <row r="44" spans="2:8" ht="12">
      <c r="B44" s="22"/>
      <c r="C44" s="65"/>
      <c r="D44" s="55"/>
      <c r="E44" s="61"/>
      <c r="F44" s="62"/>
      <c r="G44" s="63"/>
      <c r="H44" s="64"/>
    </row>
    <row r="45" spans="2:8" ht="12">
      <c r="B45" s="22"/>
      <c r="C45" s="65"/>
      <c r="D45" s="55"/>
      <c r="E45" s="61"/>
      <c r="F45" s="62"/>
      <c r="G45" s="63"/>
      <c r="H45" s="64"/>
    </row>
    <row r="46" spans="2:13" ht="12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2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AVERAGE(C5:C25)</f>
        <v>229.92705866666662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STDEV(C5:C25)</f>
        <v>168.22953874096152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0.7316648145569061</v>
      </c>
      <c r="D51" s="33"/>
      <c r="E51" s="44">
        <f>C51*100</f>
        <v>73.16648145569062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16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61.69751992570511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3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398.15659740762817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2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2">
      <c r="A55" s="27"/>
      <c r="C55" s="27"/>
    </row>
    <row r="56" spans="1:3" ht="12">
      <c r="A56" s="27"/>
      <c r="C56" s="2">
        <f>MAX(I5:I45)</f>
        <v>21</v>
      </c>
    </row>
    <row r="57" ht="12">
      <c r="C57" s="2">
        <f>COUNTIF(C5:C25,"&gt;398")</f>
        <v>3</v>
      </c>
    </row>
    <row r="58" ht="12">
      <c r="C58" s="2">
        <f>COUNTIF(C5:C25,"&lt;62")</f>
        <v>2</v>
      </c>
    </row>
  </sheetData>
  <sheetProtection/>
  <mergeCells count="2">
    <mergeCell ref="B2:B4"/>
    <mergeCell ref="K26:N2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2016-05-12T07:32:34Z</cp:lastPrinted>
  <dcterms:created xsi:type="dcterms:W3CDTF">2016-04-07T02:09:12Z</dcterms:created>
  <dcterms:modified xsi:type="dcterms:W3CDTF">2022-03-16T07:28:17Z</dcterms:modified>
  <cp:category/>
  <cp:version/>
  <cp:contentType/>
  <cp:contentStatus/>
</cp:coreProperties>
</file>