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7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<sst xmlns="http://schemas.openxmlformats.org/spreadsheetml/2006/main" count="50" uniqueCount="25">
  <si>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</si>
  <si>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</si>
  <si>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</si>
  <si>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</si>
  <si>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</si>
  <si>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</si>
  <si>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</si>
  <si>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</si>
  <si>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</si>
  <si>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</si>
  <si>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</si>
  <si>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</si>
  <si>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</si>
  <si>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</si>
  <si>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</si>
  <si>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</si>
  <si>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</si>
  <si>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</si>
  <si>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</si>
  <si>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</si>
  <si>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</si>
  <si>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</si>
  <si>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</si>
  <si>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</si>
  <si>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P.75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</si>
</sst>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P.75 แม่น้ำปิง อ.แม่แตง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P.75'!$D$36:$O$36</c:f>
              <c:numCache/>
            </c:numRef>
          </c:xVal>
          <c:yVal>
            <c:numRef>
              <c:f>'Return P.75'!$D$37:$O$37</c:f>
              <c:numCache/>
            </c:numRef>
          </c:yVal>
          <c:smooth val="0"/>
        </c:ser>
        <c:axId val="1871648"/>
        <c:axId val="16844833"/>
      </c:scatterChart>
      <c:valAx>
        <c:axId val="187164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6844833"/>
        <c:crossesAt val="100"/>
        <c:crossBetween val="midCat"/>
        <c:dispUnits/>
        <c:majorUnit val="10"/>
      </c:valAx>
      <c:valAx>
        <c:axId val="16844833"/>
        <c:scaling>
          <c:logBase val="10"/>
          <c:orientation val="minMax"/>
          <c:max val="1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871648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5" sqref="U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24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COUNT(J41:J60)</f>
        <v>20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23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AVERAGE(J41:J60)</f>
        <v>164.681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(VAR(J41:J60))</f>
        <v>9192.863419999987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2542</v>
      </c>
      <c r="B6" s="16">
        <v>64.6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STDEV(J41:J60)</f>
        <v>95.87942125398958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2543</v>
      </c>
      <c r="B7" s="16">
        <v>60.9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2544</v>
      </c>
      <c r="B8" s="16">
        <v>233.2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2545</v>
      </c>
      <c r="B9" s="16">
        <v>187.8</v>
      </c>
      <c r="C9" s="17"/>
      <c r="D9" s="18"/>
      <c r="E9" s="20"/>
      <c r="F9" s="20"/>
      <c r="U9" s="2" t="s">
        <v>17</v>
      </c>
      <c r="V9" s="21">
        <f>+B80</f>
        <v>0.523552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2546</v>
      </c>
      <c r="B10" s="16">
        <v>233.1</v>
      </c>
      <c r="C10" s="17"/>
      <c r="D10" s="18"/>
      <c r="E10" s="22"/>
      <c r="F10" s="23"/>
      <c r="U10" s="2" t="s">
        <v>18</v>
      </c>
      <c r="V10" s="21">
        <f>+B81</f>
        <v>1.062822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2547</v>
      </c>
      <c r="B11" s="16">
        <v>106.88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2548</v>
      </c>
      <c r="B12" s="16">
        <v>435.2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2549</v>
      </c>
      <c r="B13" s="16">
        <v>241.5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2550</v>
      </c>
      <c r="B14" s="16">
        <v>85.4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2551</v>
      </c>
      <c r="B15" s="16">
        <v>100.45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2552</v>
      </c>
      <c r="B16" s="16">
        <v>118.3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2553</v>
      </c>
      <c r="B17" s="16">
        <v>155.13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2554</v>
      </c>
      <c r="B18" s="16">
        <v>337.8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2555</v>
      </c>
      <c r="B19" s="16">
        <v>137.8</v>
      </c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2556</v>
      </c>
      <c r="B20" s="30">
        <v>136.75</v>
      </c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2557</v>
      </c>
      <c r="B21" s="30">
        <v>136.15</v>
      </c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2558</v>
      </c>
      <c r="B22" s="16">
        <v>38.87</v>
      </c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2559</v>
      </c>
      <c r="B23" s="16">
        <v>139.1</v>
      </c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2560</v>
      </c>
      <c r="B24" s="16">
        <v>170.96</v>
      </c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2561</v>
      </c>
      <c r="B25" s="16">
        <v>173.73</v>
      </c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6"/>
      <c r="C37" s="60" t="s">
        <v>2</v>
      </c>
      <c r="D37" s="61">
        <f aca="true" t="shared" si="1" ref="D37:O37">ROUND((((-LN(-LN(1-1/D36)))+$B$83*$B$84)/$B$83),2)</f>
        <v>150.51</v>
      </c>
      <c r="E37" s="60">
        <f t="shared" si="1"/>
        <v>198.89</v>
      </c>
      <c r="F37" s="62">
        <f t="shared" si="1"/>
        <v>229.85</v>
      </c>
      <c r="G37" s="62">
        <f t="shared" si="1"/>
        <v>252.76</v>
      </c>
      <c r="H37" s="62">
        <f t="shared" si="1"/>
        <v>270.99</v>
      </c>
      <c r="I37" s="62">
        <f t="shared" si="1"/>
        <v>320.46</v>
      </c>
      <c r="J37" s="62">
        <f t="shared" si="1"/>
        <v>385.4</v>
      </c>
      <c r="K37" s="62">
        <f t="shared" si="1"/>
        <v>406</v>
      </c>
      <c r="L37" s="62">
        <f t="shared" si="1"/>
        <v>469.45</v>
      </c>
      <c r="M37" s="62">
        <f t="shared" si="1"/>
        <v>532.44</v>
      </c>
      <c r="N37" s="62">
        <f t="shared" si="1"/>
        <v>595.2</v>
      </c>
      <c r="O37" s="62">
        <f t="shared" si="1"/>
        <v>677.99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.75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6"/>
      <c r="C41" s="56"/>
      <c r="D41" s="56"/>
      <c r="E41" s="23"/>
      <c r="G41" s="70" t="s">
        <v>21</v>
      </c>
      <c r="I41" s="26">
        <v>2542</v>
      </c>
      <c r="J41" s="25">
        <v>64.6</v>
      </c>
      <c r="K41" s="26"/>
      <c r="S41" s="26"/>
      <c r="Y41" s="6"/>
      <c r="Z41" s="6"/>
      <c r="AA41" s="6"/>
      <c r="AB41" s="6"/>
    </row>
    <row r="42" spans="1:28" ht="21.75">
      <c r="A42" s="24"/>
      <c r="B42" s="54"/>
      <c r="C42" s="54"/>
      <c r="D42" s="54"/>
      <c r="E42" s="1"/>
      <c r="I42" s="26">
        <v>2543</v>
      </c>
      <c r="J42" s="25">
        <v>60.9</v>
      </c>
      <c r="K42" s="26"/>
      <c r="S42" s="26"/>
      <c r="Y42" s="6"/>
      <c r="Z42" s="6"/>
      <c r="AA42" s="6"/>
      <c r="AB42" s="6"/>
    </row>
    <row r="43" spans="1:28" ht="21.75">
      <c r="A43" s="24"/>
      <c r="B43" s="71"/>
      <c r="C43" s="71"/>
      <c r="D43" s="71"/>
      <c r="E43" s="1"/>
      <c r="I43" s="26">
        <v>2544</v>
      </c>
      <c r="J43" s="25">
        <v>233.2</v>
      </c>
      <c r="K43" s="26"/>
      <c r="S43" s="26"/>
      <c r="Y43" s="6"/>
      <c r="Z43" s="6"/>
      <c r="AA43" s="6"/>
      <c r="AB43" s="6"/>
    </row>
    <row r="44" spans="1:28" ht="21.75">
      <c r="A44" s="24"/>
      <c r="B44" s="54"/>
      <c r="C44" s="54"/>
      <c r="D44" s="54"/>
      <c r="E44" s="1"/>
      <c r="I44" s="26">
        <v>2545</v>
      </c>
      <c r="J44" s="25">
        <v>187.8</v>
      </c>
      <c r="K44" s="26"/>
      <c r="S44" s="26"/>
      <c r="Y44" s="6"/>
      <c r="Z44" s="6"/>
      <c r="AA44" s="6"/>
      <c r="AB44" s="6"/>
    </row>
    <row r="45" spans="1:28" ht="21.75">
      <c r="A45" s="24"/>
      <c r="B45" s="54"/>
      <c r="C45" s="54"/>
      <c r="D45" s="54"/>
      <c r="E45" s="72"/>
      <c r="I45" s="26">
        <v>2546</v>
      </c>
      <c r="J45" s="25">
        <v>233.1</v>
      </c>
      <c r="K45" s="26"/>
      <c r="S45" s="26"/>
      <c r="Y45" s="6"/>
      <c r="Z45" s="6"/>
      <c r="AA45" s="6"/>
      <c r="AB45" s="6"/>
    </row>
    <row r="46" spans="1:28" ht="21.75">
      <c r="A46" s="73"/>
      <c r="B46" s="74"/>
      <c r="C46" s="74"/>
      <c r="D46" s="74"/>
      <c r="E46" s="72"/>
      <c r="I46" s="26">
        <v>2547</v>
      </c>
      <c r="J46" s="25">
        <v>106.88</v>
      </c>
      <c r="K46" s="26"/>
      <c r="S46" s="26"/>
      <c r="Y46" s="6"/>
      <c r="Z46" s="6"/>
      <c r="AA46" s="6"/>
      <c r="AB46" s="6"/>
    </row>
    <row r="47" spans="1:28" ht="21.75">
      <c r="A47" s="73"/>
      <c r="B47" s="74"/>
      <c r="C47" s="74"/>
      <c r="D47" s="74"/>
      <c r="E47" s="72"/>
      <c r="I47" s="26">
        <v>2548</v>
      </c>
      <c r="J47" s="25">
        <v>435.2</v>
      </c>
      <c r="K47" s="26"/>
      <c r="S47" s="26"/>
      <c r="Y47" s="6"/>
      <c r="Z47" s="6"/>
      <c r="AA47" s="6"/>
      <c r="AB47" s="6"/>
    </row>
    <row r="48" spans="1:28" ht="21.75">
      <c r="A48" s="73"/>
      <c r="B48" s="74"/>
      <c r="C48" s="74"/>
      <c r="D48" s="74"/>
      <c r="E48" s="72"/>
      <c r="I48" s="26">
        <v>2549</v>
      </c>
      <c r="J48" s="25">
        <v>241.5</v>
      </c>
      <c r="K48" s="26"/>
      <c r="S48" s="26"/>
      <c r="Y48" s="6"/>
      <c r="Z48" s="6"/>
      <c r="AA48" s="6"/>
      <c r="AB48" s="6"/>
    </row>
    <row r="49" spans="1:28" ht="21.75">
      <c r="A49" s="73"/>
      <c r="B49" s="74"/>
      <c r="C49" s="74"/>
      <c r="D49" s="74"/>
      <c r="E49" s="72"/>
      <c r="I49" s="26">
        <v>2550</v>
      </c>
      <c r="J49" s="25">
        <v>85.4</v>
      </c>
      <c r="K49" s="26"/>
      <c r="S49" s="26"/>
      <c r="Y49" s="6"/>
      <c r="Z49" s="6"/>
      <c r="AA49" s="6"/>
      <c r="AB49" s="6"/>
    </row>
    <row r="50" spans="1:28" ht="21.75">
      <c r="A50" s="73"/>
      <c r="B50" s="74"/>
      <c r="C50" s="74"/>
      <c r="D50" s="74"/>
      <c r="E50" s="72"/>
      <c r="I50" s="26">
        <v>2551</v>
      </c>
      <c r="J50" s="25">
        <v>100.45</v>
      </c>
      <c r="K50" s="26"/>
      <c r="S50" s="26"/>
      <c r="Y50" s="6"/>
      <c r="Z50" s="6"/>
      <c r="AA50" s="6"/>
      <c r="AB50" s="6"/>
    </row>
    <row r="51" spans="1:28" ht="21.75">
      <c r="A51" s="73"/>
      <c r="B51" s="74"/>
      <c r="C51" s="74"/>
      <c r="D51" s="74"/>
      <c r="E51" s="72"/>
      <c r="I51" s="26">
        <v>2552</v>
      </c>
      <c r="J51" s="25">
        <v>118.3</v>
      </c>
      <c r="K51" s="26"/>
      <c r="S51" s="26"/>
      <c r="Y51" s="6"/>
      <c r="Z51" s="6"/>
      <c r="AA51" s="6"/>
      <c r="AB51" s="6"/>
    </row>
    <row r="52" spans="1:28" ht="21.75">
      <c r="A52" s="73"/>
      <c r="B52" s="74"/>
      <c r="C52" s="74"/>
      <c r="D52" s="74"/>
      <c r="E52" s="72"/>
      <c r="I52" s="26">
        <v>2553</v>
      </c>
      <c r="J52" s="25">
        <v>155.13</v>
      </c>
      <c r="K52" s="26"/>
      <c r="S52" s="26"/>
      <c r="Y52" s="6"/>
      <c r="Z52" s="6"/>
      <c r="AA52" s="6"/>
      <c r="AB52" s="6"/>
    </row>
    <row r="53" spans="1:28" ht="21.75">
      <c r="A53" s="73"/>
      <c r="B53" s="74"/>
      <c r="C53" s="74"/>
      <c r="D53" s="74"/>
      <c r="E53" s="72"/>
      <c r="I53" s="26">
        <v>2554</v>
      </c>
      <c r="J53" s="25">
        <v>337.8</v>
      </c>
      <c r="K53" s="26"/>
      <c r="S53" s="26"/>
      <c r="Y53" s="6"/>
      <c r="Z53" s="6"/>
      <c r="AA53" s="6"/>
      <c r="AB53" s="6"/>
    </row>
    <row r="54" spans="1:28" ht="21.75">
      <c r="A54" s="73"/>
      <c r="B54" s="72"/>
      <c r="C54" s="72"/>
      <c r="D54" s="72"/>
      <c r="E54" s="72"/>
      <c r="I54" s="75">
        <v>2555</v>
      </c>
      <c r="J54" s="2">
        <v>137.8</v>
      </c>
      <c r="K54" s="26"/>
      <c r="S54" s="26"/>
      <c r="Y54" s="6"/>
      <c r="Z54" s="6"/>
      <c r="AA54" s="6"/>
      <c r="AB54" s="6"/>
    </row>
    <row r="55" spans="1:28" ht="21.75">
      <c r="A55" s="73"/>
      <c r="B55" s="72"/>
      <c r="C55" s="72"/>
      <c r="D55" s="72"/>
      <c r="E55" s="72"/>
      <c r="I55" s="26">
        <v>2556</v>
      </c>
      <c r="J55" s="25">
        <v>136.75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2557</v>
      </c>
      <c r="J56" s="25">
        <v>136.15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75">
        <v>2558</v>
      </c>
      <c r="J57" s="25">
        <v>38.87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2559</v>
      </c>
      <c r="J58" s="26">
        <v>139.1</v>
      </c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2560</v>
      </c>
      <c r="J59" s="25">
        <v>170.96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75">
        <v>2561</v>
      </c>
      <c r="J60" s="26">
        <v>173.73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6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7"/>
      <c r="C63" s="77"/>
      <c r="D63" s="77"/>
      <c r="E63" s="77"/>
      <c r="F63" s="77"/>
      <c r="G63" s="7"/>
      <c r="H63" s="7"/>
      <c r="I63" s="26"/>
      <c r="J63" s="78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9"/>
      <c r="C64" s="79"/>
      <c r="D64" s="79"/>
      <c r="E64" s="79"/>
      <c r="F64" s="79"/>
      <c r="G64" s="55"/>
      <c r="H64" s="55"/>
      <c r="I64" s="26"/>
      <c r="J64" s="80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5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2">
        <f>IF($A$79&gt;=6,VLOOKUP($F$78,$X$3:$AC$38,$A$79-4),VLOOKUP($A$78,$X$3:$AC$38,$A$79+1))</f>
        <v>0.523552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2">
        <f>IF($A$79&gt;=6,VLOOKUP($F$78,$Y$58:$AD$97,$A$79-4),VLOOKUP($A$78,$Y$58:$AD$97,$A$79+1))</f>
        <v>1.062822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3">
        <f>B81/V6</f>
        <v>0.011084985558940006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4">
        <f>V4-(B80/B83)</f>
        <v>117.45026639045038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2019-06-14T07:32:27Z</dcterms:modified>
  <cp:category/>
  <cp:version/>
  <cp:contentType/>
  <cp:contentStatus/>
</cp:coreProperties>
</file>