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<sst xmlns="http://schemas.openxmlformats.org/spreadsheetml/2006/main" count="52" uniqueCount="26">
  <si>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</si>
  <si>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</si>
  <si>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</si>
  <si>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</si>
  <si>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</si>
  <si>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</si>
  <si>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</si>
  <si>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</si>
  <si>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</si>
  <si>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</si>
  <si>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</si>
  <si>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</si>
  <si>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</si>
  <si>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</si>
  <si>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</si>
  <si>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</si>
  <si>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</si>
  <si>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</si>
  <si>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</si>
  <si>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</si>
  <si>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</si>
  <si>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</si>
  <si>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</si>
  <si>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P.65</t>
  </si>
  <si>
    <t>ปิดสำรวจ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</si>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</sst>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5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02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02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75"/>
          <c:w val="0.948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P.65'!$D$36:$O$36</c:f>
              <c:numCache/>
            </c:numRef>
          </c:xVal>
          <c:yVal>
            <c:numRef>
              <c:f>'Return P.65'!$D$37:$O$37</c:f>
              <c:numCache/>
            </c:numRef>
          </c:yVal>
          <c:smooth val="0"/>
        </c:ser>
        <c:axId val="66355323"/>
        <c:axId val="60326996"/>
      </c:scatterChart>
      <c:valAx>
        <c:axId val="663553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326996"/>
        <c:crossesAt val="10"/>
        <c:crossBetween val="midCat"/>
        <c:dispUnits/>
        <c:majorUnit val="10"/>
      </c:valAx>
      <c:valAx>
        <c:axId val="6032699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355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161925</xdr:rowOff>
    </xdr:from>
    <xdr:to>
      <xdr:col>7</xdr:col>
      <xdr:colOff>228600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133725" y="110204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34675"/>
          <a:ext cx="523875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49.91444444444445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519.3126849673196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2535</v>
      </c>
      <c r="B6" s="16">
        <v>31.05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22.788433139804052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2536</v>
      </c>
      <c r="B7" s="16">
        <v>23.6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2537</v>
      </c>
      <c r="B8" s="16">
        <v>83.6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2538</v>
      </c>
      <c r="B9" s="16">
        <v>98.88</v>
      </c>
      <c r="C9" s="17"/>
      <c r="D9" s="18"/>
      <c r="E9" s="20"/>
      <c r="F9" s="20"/>
      <c r="U9" s="2" t="s">
        <v>16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2539</v>
      </c>
      <c r="B10" s="16">
        <v>86</v>
      </c>
      <c r="C10" s="17"/>
      <c r="D10" s="18"/>
      <c r="E10" s="22"/>
      <c r="F10" s="23"/>
      <c r="U10" s="2" t="s">
        <v>17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2540</v>
      </c>
      <c r="B11" s="16">
        <v>34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2541</v>
      </c>
      <c r="B12" s="16">
        <v>27.78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2542</v>
      </c>
      <c r="B13" s="16">
        <v>23.1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2543</v>
      </c>
      <c r="B14" s="16">
        <v>37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2544</v>
      </c>
      <c r="B15" s="16">
        <v>57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2545</v>
      </c>
      <c r="B16" s="16">
        <v>49.3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2546</v>
      </c>
      <c r="B17" s="16">
        <v>50.08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2547</v>
      </c>
      <c r="B18" s="16">
        <v>68.58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2548</v>
      </c>
      <c r="B19" s="16">
        <v>67.54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2549</v>
      </c>
      <c r="B20" s="30">
        <v>40.41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2550</v>
      </c>
      <c r="B21" s="30">
        <v>29.22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2551</v>
      </c>
      <c r="B22" s="16">
        <v>50.76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2552</v>
      </c>
      <c r="B23" s="16">
        <v>40.56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91" t="s">
        <v>24</v>
      </c>
      <c r="B24" s="92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46.58</v>
      </c>
      <c r="E37" s="60">
        <f t="shared" si="1"/>
        <v>58.24</v>
      </c>
      <c r="F37" s="62">
        <f t="shared" si="1"/>
        <v>65.7</v>
      </c>
      <c r="G37" s="62">
        <f t="shared" si="1"/>
        <v>71.23</v>
      </c>
      <c r="H37" s="62">
        <f t="shared" si="1"/>
        <v>75.62</v>
      </c>
      <c r="I37" s="62">
        <f t="shared" si="1"/>
        <v>87.54</v>
      </c>
      <c r="J37" s="62">
        <f t="shared" si="1"/>
        <v>103.19</v>
      </c>
      <c r="K37" s="62">
        <f t="shared" si="1"/>
        <v>108.16</v>
      </c>
      <c r="L37" s="62">
        <f t="shared" si="1"/>
        <v>123.45</v>
      </c>
      <c r="M37" s="62">
        <f t="shared" si="1"/>
        <v>138.63</v>
      </c>
      <c r="N37" s="62">
        <f t="shared" si="1"/>
        <v>153.76</v>
      </c>
      <c r="O37" s="62">
        <f t="shared" si="1"/>
        <v>173.72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10</v>
      </c>
      <c r="E38" s="65"/>
      <c r="F38" s="66" t="s">
        <v>18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20</v>
      </c>
      <c r="I41" s="26">
        <v>2535</v>
      </c>
      <c r="J41" s="25">
        <v>31.05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2536</v>
      </c>
      <c r="J42" s="25">
        <v>23.6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2537</v>
      </c>
      <c r="J43" s="25">
        <v>83.6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2538</v>
      </c>
      <c r="J44" s="25">
        <v>98.88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2539</v>
      </c>
      <c r="J45" s="25">
        <v>86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2540</v>
      </c>
      <c r="J46" s="25">
        <v>34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2541</v>
      </c>
      <c r="J47" s="25">
        <v>27.78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2542</v>
      </c>
      <c r="J48" s="25">
        <v>23.1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2543</v>
      </c>
      <c r="J49" s="25">
        <v>37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2544</v>
      </c>
      <c r="J50" s="25">
        <v>57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2545</v>
      </c>
      <c r="J51" s="25">
        <v>49.3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2546</v>
      </c>
      <c r="J52" s="25">
        <v>50.08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2547</v>
      </c>
      <c r="J53" s="25">
        <v>68.58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2548</v>
      </c>
      <c r="J54" s="2">
        <v>67.54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2549</v>
      </c>
      <c r="J55" s="25">
        <v>40.41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2550</v>
      </c>
      <c r="J56" s="25">
        <v>29.22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2551</v>
      </c>
      <c r="J57" s="26">
        <v>50.76</v>
      </c>
      <c r="K57" s="26"/>
      <c r="S57" s="26"/>
      <c r="Y57" s="4" t="s">
        <v>0</v>
      </c>
      <c r="Z57" s="4" t="s">
        <v>11</v>
      </c>
    </row>
    <row r="58" spans="2:30" ht="21">
      <c r="B58" s="1"/>
      <c r="C58" s="1"/>
      <c r="D58" s="1"/>
      <c r="E58" s="1"/>
      <c r="I58" s="26">
        <v>2552</v>
      </c>
      <c r="J58" s="26">
        <v>40.56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91" t="s">
        <v>24</v>
      </c>
      <c r="J59" s="92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12</v>
      </c>
      <c r="B80" s="82">
        <f>IF($A$79&gt;=6,VLOOKUP($F$78,$X$3:$AC$38,$A$79-4),VLOOKUP($A$78,$X$3:$AC$38,$A$79+1))</f>
        <v>0.519798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13</v>
      </c>
      <c r="B81" s="82">
        <f>IF($A$79&gt;=6,VLOOKUP($F$78,$Y$58:$AD$97,$A$79-4),VLOOKUP($A$78,$Y$58:$AD$97,$A$79+1))</f>
        <v>1.048076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14</v>
      </c>
      <c r="B83" s="83">
        <f>B81/V6</f>
        <v>0.045991577989157525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15</v>
      </c>
      <c r="B84" s="84">
        <f>V4-(B80/B83)</f>
        <v>38.612418666539156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sheetProtection/>
  <mergeCells count="4">
    <mergeCell ref="A3:D3"/>
    <mergeCell ref="A4:D4"/>
    <mergeCell ref="A24:B24"/>
    <mergeCell ref="I59:J59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2021-07-28T08:50:34Z</dcterms:modified>
  <cp:category/>
  <cp:version/>
  <cp:contentType/>
  <cp:contentStatus/>
</cp:coreProperties>
</file>