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<sst xmlns="http://schemas.openxmlformats.org/spreadsheetml/2006/main" count="38" uniqueCount="23">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</sst>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0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32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197"/>
          <c:w val="0.86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FF99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66CC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P.5'!$C$5:$C$65</c:f>
              <c:numCache>
                <c:ptCount val="61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196.1746560000001</c:v>
                </c:pt>
              </c:numCache>
            </c:numRef>
          </c:val>
        </c:ser>
        <c:axId val="39458947"/>
        <c:axId val="19586204"/>
      </c:barChart>
      <c:lineChart>
        <c:grouping val="standard"/>
        <c:varyColors val="0"/>
        <c:ser>
          <c:idx val="1"/>
          <c:order val="1"/>
          <c:tx>
            <c:v>ค่าเฉลี่ย (2494 - 2535,2548 -2565 )อยู่ระหว่างค่า+-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P.5'!$E$5:$E$64</c:f>
              <c:numCache>
                <c:ptCount val="60"/>
                <c:pt idx="0">
                  <c:v>625.1866072533335</c:v>
                </c:pt>
                <c:pt idx="1">
                  <c:v>625.1866072533335</c:v>
                </c:pt>
                <c:pt idx="2">
                  <c:v>625.1866072533335</c:v>
                </c:pt>
                <c:pt idx="3">
                  <c:v>625.1866072533335</c:v>
                </c:pt>
                <c:pt idx="4">
                  <c:v>625.1866072533335</c:v>
                </c:pt>
                <c:pt idx="5">
                  <c:v>625.1866072533335</c:v>
                </c:pt>
                <c:pt idx="6">
                  <c:v>625.1866072533335</c:v>
                </c:pt>
                <c:pt idx="7">
                  <c:v>625.1866072533335</c:v>
                </c:pt>
                <c:pt idx="8">
                  <c:v>625.1866072533335</c:v>
                </c:pt>
                <c:pt idx="9">
                  <c:v>625.1866072533335</c:v>
                </c:pt>
                <c:pt idx="10">
                  <c:v>625.1866072533335</c:v>
                </c:pt>
                <c:pt idx="11">
                  <c:v>625.1866072533335</c:v>
                </c:pt>
                <c:pt idx="12">
                  <c:v>625.1866072533335</c:v>
                </c:pt>
                <c:pt idx="13">
                  <c:v>625.1866072533335</c:v>
                </c:pt>
                <c:pt idx="14">
                  <c:v>625.1866072533335</c:v>
                </c:pt>
                <c:pt idx="15">
                  <c:v>625.1866072533335</c:v>
                </c:pt>
                <c:pt idx="16">
                  <c:v>625.1866072533335</c:v>
                </c:pt>
                <c:pt idx="17">
                  <c:v>625.1866072533335</c:v>
                </c:pt>
                <c:pt idx="18">
                  <c:v>625.1866072533335</c:v>
                </c:pt>
                <c:pt idx="19">
                  <c:v>625.1866072533335</c:v>
                </c:pt>
                <c:pt idx="20">
                  <c:v>625.1866072533335</c:v>
                </c:pt>
                <c:pt idx="21">
                  <c:v>625.1866072533335</c:v>
                </c:pt>
                <c:pt idx="22">
                  <c:v>625.1866072533335</c:v>
                </c:pt>
                <c:pt idx="23">
                  <c:v>625.1866072533335</c:v>
                </c:pt>
                <c:pt idx="24">
                  <c:v>625.1866072533335</c:v>
                </c:pt>
                <c:pt idx="25">
                  <c:v>625.1866072533335</c:v>
                </c:pt>
                <c:pt idx="26">
                  <c:v>625.1866072533335</c:v>
                </c:pt>
                <c:pt idx="27">
                  <c:v>625.1866072533335</c:v>
                </c:pt>
                <c:pt idx="28">
                  <c:v>625.1866072533335</c:v>
                </c:pt>
                <c:pt idx="29">
                  <c:v>625.1866072533335</c:v>
                </c:pt>
                <c:pt idx="30">
                  <c:v>625.1866072533335</c:v>
                </c:pt>
                <c:pt idx="31">
                  <c:v>625.1866072533335</c:v>
                </c:pt>
                <c:pt idx="32">
                  <c:v>625.1866072533335</c:v>
                </c:pt>
                <c:pt idx="33">
                  <c:v>625.1866072533335</c:v>
                </c:pt>
                <c:pt idx="34">
                  <c:v>625.1866072533335</c:v>
                </c:pt>
                <c:pt idx="35">
                  <c:v>625.1866072533335</c:v>
                </c:pt>
                <c:pt idx="36">
                  <c:v>625.1866072533335</c:v>
                </c:pt>
                <c:pt idx="37">
                  <c:v>625.1866072533335</c:v>
                </c:pt>
                <c:pt idx="38">
                  <c:v>625.1866072533335</c:v>
                </c:pt>
                <c:pt idx="39">
                  <c:v>625.1866072533335</c:v>
                </c:pt>
                <c:pt idx="40">
                  <c:v>625.1866072533335</c:v>
                </c:pt>
                <c:pt idx="41">
                  <c:v>625.1866072533335</c:v>
                </c:pt>
                <c:pt idx="42">
                  <c:v>625.1866072533335</c:v>
                </c:pt>
                <c:pt idx="43">
                  <c:v>625.1866072533335</c:v>
                </c:pt>
                <c:pt idx="44">
                  <c:v>625.1866072533335</c:v>
                </c:pt>
                <c:pt idx="45">
                  <c:v>625.1866072533335</c:v>
                </c:pt>
                <c:pt idx="46">
                  <c:v>625.1866072533335</c:v>
                </c:pt>
                <c:pt idx="47">
                  <c:v>625.1866072533335</c:v>
                </c:pt>
                <c:pt idx="48">
                  <c:v>625.1866072533335</c:v>
                </c:pt>
                <c:pt idx="49">
                  <c:v>625.1866072533335</c:v>
                </c:pt>
                <c:pt idx="50">
                  <c:v>625.1866072533335</c:v>
                </c:pt>
                <c:pt idx="51">
                  <c:v>625.1866072533335</c:v>
                </c:pt>
                <c:pt idx="52">
                  <c:v>625.1866072533335</c:v>
                </c:pt>
                <c:pt idx="53">
                  <c:v>625.1866072533335</c:v>
                </c:pt>
                <c:pt idx="54">
                  <c:v>625.1866072533335</c:v>
                </c:pt>
                <c:pt idx="55">
                  <c:v>625.1866072533335</c:v>
                </c:pt>
                <c:pt idx="56">
                  <c:v>625.1866072533335</c:v>
                </c:pt>
                <c:pt idx="57">
                  <c:v>625.1866072533335</c:v>
                </c:pt>
                <c:pt idx="58">
                  <c:v>625.1866072533335</c:v>
                </c:pt>
                <c:pt idx="59">
                  <c:v>625.1866072533335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P.5'!$H$5:$H$64</c:f>
              <c:numCache>
                <c:ptCount val="60"/>
                <c:pt idx="0">
                  <c:v>940.5025331157508</c:v>
                </c:pt>
                <c:pt idx="1">
                  <c:v>940.5025331157508</c:v>
                </c:pt>
                <c:pt idx="2">
                  <c:v>940.5025331157508</c:v>
                </c:pt>
                <c:pt idx="3">
                  <c:v>940.5025331157508</c:v>
                </c:pt>
                <c:pt idx="4">
                  <c:v>940.5025331157508</c:v>
                </c:pt>
                <c:pt idx="5">
                  <c:v>940.5025331157508</c:v>
                </c:pt>
                <c:pt idx="6">
                  <c:v>940.5025331157508</c:v>
                </c:pt>
                <c:pt idx="7">
                  <c:v>940.5025331157508</c:v>
                </c:pt>
                <c:pt idx="8">
                  <c:v>940.5025331157508</c:v>
                </c:pt>
                <c:pt idx="9">
                  <c:v>940.5025331157508</c:v>
                </c:pt>
                <c:pt idx="10">
                  <c:v>940.5025331157508</c:v>
                </c:pt>
                <c:pt idx="11">
                  <c:v>940.5025331157508</c:v>
                </c:pt>
                <c:pt idx="12">
                  <c:v>940.5025331157508</c:v>
                </c:pt>
                <c:pt idx="13">
                  <c:v>940.5025331157508</c:v>
                </c:pt>
                <c:pt idx="14">
                  <c:v>940.5025331157508</c:v>
                </c:pt>
                <c:pt idx="15">
                  <c:v>940.5025331157508</c:v>
                </c:pt>
                <c:pt idx="16">
                  <c:v>940.5025331157508</c:v>
                </c:pt>
                <c:pt idx="17">
                  <c:v>940.5025331157508</c:v>
                </c:pt>
                <c:pt idx="18">
                  <c:v>940.5025331157508</c:v>
                </c:pt>
                <c:pt idx="19">
                  <c:v>940.5025331157508</c:v>
                </c:pt>
                <c:pt idx="20">
                  <c:v>940.5025331157508</c:v>
                </c:pt>
                <c:pt idx="21">
                  <c:v>940.5025331157508</c:v>
                </c:pt>
                <c:pt idx="22">
                  <c:v>940.5025331157508</c:v>
                </c:pt>
                <c:pt idx="23">
                  <c:v>940.5025331157508</c:v>
                </c:pt>
                <c:pt idx="24">
                  <c:v>940.5025331157508</c:v>
                </c:pt>
                <c:pt idx="25">
                  <c:v>940.5025331157508</c:v>
                </c:pt>
                <c:pt idx="26">
                  <c:v>940.5025331157508</c:v>
                </c:pt>
                <c:pt idx="27">
                  <c:v>940.5025331157508</c:v>
                </c:pt>
                <c:pt idx="28">
                  <c:v>940.5025331157508</c:v>
                </c:pt>
                <c:pt idx="29">
                  <c:v>940.5025331157508</c:v>
                </c:pt>
                <c:pt idx="30">
                  <c:v>940.5025331157508</c:v>
                </c:pt>
                <c:pt idx="31">
                  <c:v>940.5025331157508</c:v>
                </c:pt>
                <c:pt idx="32">
                  <c:v>940.5025331157508</c:v>
                </c:pt>
                <c:pt idx="33">
                  <c:v>940.5025331157508</c:v>
                </c:pt>
                <c:pt idx="34">
                  <c:v>940.5025331157508</c:v>
                </c:pt>
                <c:pt idx="35">
                  <c:v>940.5025331157508</c:v>
                </c:pt>
                <c:pt idx="36">
                  <c:v>940.5025331157508</c:v>
                </c:pt>
                <c:pt idx="37">
                  <c:v>940.5025331157508</c:v>
                </c:pt>
                <c:pt idx="38">
                  <c:v>940.5025331157508</c:v>
                </c:pt>
                <c:pt idx="39">
                  <c:v>940.5025331157508</c:v>
                </c:pt>
                <c:pt idx="40">
                  <c:v>940.5025331157508</c:v>
                </c:pt>
                <c:pt idx="41">
                  <c:v>940.5025331157508</c:v>
                </c:pt>
                <c:pt idx="42">
                  <c:v>940.5025331157508</c:v>
                </c:pt>
                <c:pt idx="43">
                  <c:v>940.5025331157508</c:v>
                </c:pt>
                <c:pt idx="44">
                  <c:v>940.5025331157508</c:v>
                </c:pt>
                <c:pt idx="45">
                  <c:v>940.5025331157508</c:v>
                </c:pt>
                <c:pt idx="46">
                  <c:v>940.5025331157508</c:v>
                </c:pt>
                <c:pt idx="47">
                  <c:v>940.5025331157508</c:v>
                </c:pt>
                <c:pt idx="48">
                  <c:v>940.5025331157508</c:v>
                </c:pt>
                <c:pt idx="49">
                  <c:v>940.5025331157508</c:v>
                </c:pt>
                <c:pt idx="50">
                  <c:v>940.5025331157508</c:v>
                </c:pt>
                <c:pt idx="51">
                  <c:v>940.5025331157508</c:v>
                </c:pt>
                <c:pt idx="52">
                  <c:v>940.5025331157508</c:v>
                </c:pt>
                <c:pt idx="53">
                  <c:v>940.5025331157508</c:v>
                </c:pt>
                <c:pt idx="54">
                  <c:v>940.5025331157508</c:v>
                </c:pt>
                <c:pt idx="55">
                  <c:v>940.5025331157508</c:v>
                </c:pt>
                <c:pt idx="56">
                  <c:v>940.5025331157508</c:v>
                </c:pt>
                <c:pt idx="57">
                  <c:v>940.5025331157508</c:v>
                </c:pt>
                <c:pt idx="58">
                  <c:v>940.5025331157508</c:v>
                </c:pt>
                <c:pt idx="59">
                  <c:v>940.5025331157508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P.5'!$F$5:$F$64</c:f>
              <c:numCache>
                <c:ptCount val="60"/>
                <c:pt idx="0">
                  <c:v>309.8706813909161</c:v>
                </c:pt>
                <c:pt idx="1">
                  <c:v>309.8706813909161</c:v>
                </c:pt>
                <c:pt idx="2">
                  <c:v>309.8706813909161</c:v>
                </c:pt>
                <c:pt idx="3">
                  <c:v>309.8706813909161</c:v>
                </c:pt>
                <c:pt idx="4">
                  <c:v>309.8706813909161</c:v>
                </c:pt>
                <c:pt idx="5">
                  <c:v>309.8706813909161</c:v>
                </c:pt>
                <c:pt idx="6">
                  <c:v>309.8706813909161</c:v>
                </c:pt>
                <c:pt idx="7">
                  <c:v>309.8706813909161</c:v>
                </c:pt>
                <c:pt idx="8">
                  <c:v>309.8706813909161</c:v>
                </c:pt>
                <c:pt idx="9">
                  <c:v>309.8706813909161</c:v>
                </c:pt>
                <c:pt idx="10">
                  <c:v>309.8706813909161</c:v>
                </c:pt>
                <c:pt idx="11">
                  <c:v>309.8706813909161</c:v>
                </c:pt>
                <c:pt idx="12">
                  <c:v>309.8706813909161</c:v>
                </c:pt>
                <c:pt idx="13">
                  <c:v>309.8706813909161</c:v>
                </c:pt>
                <c:pt idx="14">
                  <c:v>309.8706813909161</c:v>
                </c:pt>
                <c:pt idx="15">
                  <c:v>309.8706813909161</c:v>
                </c:pt>
                <c:pt idx="16">
                  <c:v>309.8706813909161</c:v>
                </c:pt>
                <c:pt idx="17">
                  <c:v>309.8706813909161</c:v>
                </c:pt>
                <c:pt idx="18">
                  <c:v>309.8706813909161</c:v>
                </c:pt>
                <c:pt idx="19">
                  <c:v>309.8706813909161</c:v>
                </c:pt>
                <c:pt idx="20">
                  <c:v>309.8706813909161</c:v>
                </c:pt>
                <c:pt idx="21">
                  <c:v>309.8706813909161</c:v>
                </c:pt>
                <c:pt idx="22">
                  <c:v>309.8706813909161</c:v>
                </c:pt>
                <c:pt idx="23">
                  <c:v>309.8706813909161</c:v>
                </c:pt>
                <c:pt idx="24">
                  <c:v>309.8706813909161</c:v>
                </c:pt>
                <c:pt idx="25">
                  <c:v>309.8706813909161</c:v>
                </c:pt>
                <c:pt idx="26">
                  <c:v>309.8706813909161</c:v>
                </c:pt>
                <c:pt idx="27">
                  <c:v>309.8706813909161</c:v>
                </c:pt>
                <c:pt idx="28">
                  <c:v>309.8706813909161</c:v>
                </c:pt>
                <c:pt idx="29">
                  <c:v>309.8706813909161</c:v>
                </c:pt>
                <c:pt idx="30">
                  <c:v>309.8706813909161</c:v>
                </c:pt>
                <c:pt idx="31">
                  <c:v>309.8706813909161</c:v>
                </c:pt>
                <c:pt idx="32">
                  <c:v>309.8706813909161</c:v>
                </c:pt>
                <c:pt idx="33">
                  <c:v>309.8706813909161</c:v>
                </c:pt>
                <c:pt idx="34">
                  <c:v>309.8706813909161</c:v>
                </c:pt>
                <c:pt idx="35">
                  <c:v>309.8706813909161</c:v>
                </c:pt>
                <c:pt idx="36">
                  <c:v>309.8706813909161</c:v>
                </c:pt>
                <c:pt idx="37">
                  <c:v>309.8706813909161</c:v>
                </c:pt>
                <c:pt idx="38">
                  <c:v>309.8706813909161</c:v>
                </c:pt>
                <c:pt idx="39">
                  <c:v>309.8706813909161</c:v>
                </c:pt>
                <c:pt idx="40">
                  <c:v>309.8706813909161</c:v>
                </c:pt>
                <c:pt idx="41">
                  <c:v>309.8706813909161</c:v>
                </c:pt>
                <c:pt idx="42">
                  <c:v>309.8706813909161</c:v>
                </c:pt>
                <c:pt idx="43">
                  <c:v>309.8706813909161</c:v>
                </c:pt>
                <c:pt idx="44">
                  <c:v>309.8706813909161</c:v>
                </c:pt>
                <c:pt idx="45">
                  <c:v>309.8706813909161</c:v>
                </c:pt>
                <c:pt idx="46">
                  <c:v>309.8706813909161</c:v>
                </c:pt>
                <c:pt idx="47">
                  <c:v>309.8706813909161</c:v>
                </c:pt>
                <c:pt idx="48">
                  <c:v>309.8706813909161</c:v>
                </c:pt>
                <c:pt idx="49">
                  <c:v>309.8706813909161</c:v>
                </c:pt>
                <c:pt idx="50">
                  <c:v>309.8706813909161</c:v>
                </c:pt>
                <c:pt idx="51">
                  <c:v>309.8706813909161</c:v>
                </c:pt>
                <c:pt idx="52">
                  <c:v>309.8706813909161</c:v>
                </c:pt>
                <c:pt idx="53">
                  <c:v>309.8706813909161</c:v>
                </c:pt>
                <c:pt idx="54">
                  <c:v>309.8706813909161</c:v>
                </c:pt>
                <c:pt idx="55">
                  <c:v>309.8706813909161</c:v>
                </c:pt>
                <c:pt idx="56">
                  <c:v>309.8706813909161</c:v>
                </c:pt>
                <c:pt idx="57">
                  <c:v>309.8706813909161</c:v>
                </c:pt>
                <c:pt idx="58">
                  <c:v>309.8706813909161</c:v>
                </c:pt>
                <c:pt idx="59">
                  <c:v>309.8706813909161</c:v>
                </c:pt>
              </c:numCache>
            </c:numRef>
          </c:val>
          <c:smooth val="0"/>
        </c:ser>
        <c:axId val="39458947"/>
        <c:axId val="19586204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586204"/>
        <c:crossesAt val="0"/>
        <c:auto val="1"/>
        <c:lblOffset val="100"/>
        <c:tickLblSkip val="2"/>
        <c:noMultiLvlLbl val="0"/>
      </c:catAx>
      <c:valAx>
        <c:axId val="1958620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458947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43"/>
          <c:w val="0.989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อ.เมือง จ.ลำพุน</a:t>
            </a:r>
          </a:p>
        </c:rich>
      </c:tx>
      <c:layout>
        <c:manualLayout>
          <c:xMode val="factor"/>
          <c:yMode val="factor"/>
          <c:x val="0.049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135"/>
          <c:w val="0.8597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P.5'!$C$5:$C$64</c:f>
              <c:numCache>
                <c:ptCount val="60"/>
                <c:pt idx="0">
                  <c:v>902.49</c:v>
                </c:pt>
                <c:pt idx="1">
                  <c:v>931</c:v>
                </c:pt>
                <c:pt idx="2">
                  <c:v>970.62</c:v>
                </c:pt>
                <c:pt idx="3">
                  <c:v>757.37</c:v>
                </c:pt>
                <c:pt idx="4">
                  <c:v>663.32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704.23</c:v>
                </c:pt>
                <c:pt idx="12">
                  <c:v>675.41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503.73</c:v>
                </c:pt>
                <c:pt idx="18">
                  <c:v>648.54</c:v>
                </c:pt>
                <c:pt idx="19">
                  <c:v>1510.49</c:v>
                </c:pt>
                <c:pt idx="20">
                  <c:v>1431.69</c:v>
                </c:pt>
                <c:pt idx="21">
                  <c:v>647.77</c:v>
                </c:pt>
                <c:pt idx="22">
                  <c:v>1448.96</c:v>
                </c:pt>
                <c:pt idx="23">
                  <c:v>835.9</c:v>
                </c:pt>
                <c:pt idx="24">
                  <c:v>1337.7</c:v>
                </c:pt>
                <c:pt idx="25">
                  <c:v>442.88</c:v>
                </c:pt>
                <c:pt idx="26">
                  <c:v>650.11</c:v>
                </c:pt>
                <c:pt idx="27">
                  <c:v>890.25</c:v>
                </c:pt>
                <c:pt idx="28">
                  <c:v>351.82</c:v>
                </c:pt>
                <c:pt idx="29">
                  <c:v>607.82</c:v>
                </c:pt>
                <c:pt idx="30">
                  <c:v>706.61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</c:v>
                </c:pt>
                <c:pt idx="36">
                  <c:v>538.08</c:v>
                </c:pt>
                <c:pt idx="37">
                  <c:v>496.09</c:v>
                </c:pt>
                <c:pt idx="38">
                  <c:v>436.04</c:v>
                </c:pt>
                <c:pt idx="39">
                  <c:v>391.27</c:v>
                </c:pt>
                <c:pt idx="40">
                  <c:v>274.91</c:v>
                </c:pt>
                <c:pt idx="41">
                  <c:v>300.28</c:v>
                </c:pt>
                <c:pt idx="42">
                  <c:v>760.54032</c:v>
                </c:pt>
                <c:pt idx="43">
                  <c:v>734.92</c:v>
                </c:pt>
                <c:pt idx="44">
                  <c:v>390.496896</c:v>
                </c:pt>
                <c:pt idx="45">
                  <c:v>347.3461440000001</c:v>
                </c:pt>
                <c:pt idx="46">
                  <c:v>300.78</c:v>
                </c:pt>
                <c:pt idx="47">
                  <c:v>478.3440959999999</c:v>
                </c:pt>
                <c:pt idx="48">
                  <c:v>1277.82144</c:v>
                </c:pt>
                <c:pt idx="49">
                  <c:v>408.56140800000003</c:v>
                </c:pt>
                <c:pt idx="50">
                  <c:v>404.4885120000001</c:v>
                </c:pt>
                <c:pt idx="51">
                  <c:v>308.89</c:v>
                </c:pt>
                <c:pt idx="52">
                  <c:v>152.1764928</c:v>
                </c:pt>
                <c:pt idx="53">
                  <c:v>296.24659199999996</c:v>
                </c:pt>
                <c:pt idx="54">
                  <c:v>401.4</c:v>
                </c:pt>
                <c:pt idx="55">
                  <c:v>518.2</c:v>
                </c:pt>
                <c:pt idx="56">
                  <c:v>248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(2494 - 2535,2548 - 2565 ) 58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P.5'!$E$5:$E$64</c:f>
              <c:numCache>
                <c:ptCount val="60"/>
                <c:pt idx="0">
                  <c:v>625.1866072533335</c:v>
                </c:pt>
                <c:pt idx="1">
                  <c:v>625.1866072533335</c:v>
                </c:pt>
                <c:pt idx="2">
                  <c:v>625.1866072533335</c:v>
                </c:pt>
                <c:pt idx="3">
                  <c:v>625.1866072533335</c:v>
                </c:pt>
                <c:pt idx="4">
                  <c:v>625.1866072533335</c:v>
                </c:pt>
                <c:pt idx="5">
                  <c:v>625.1866072533335</c:v>
                </c:pt>
                <c:pt idx="6">
                  <c:v>625.1866072533335</c:v>
                </c:pt>
                <c:pt idx="7">
                  <c:v>625.1866072533335</c:v>
                </c:pt>
                <c:pt idx="8">
                  <c:v>625.1866072533335</c:v>
                </c:pt>
                <c:pt idx="9">
                  <c:v>625.1866072533335</c:v>
                </c:pt>
                <c:pt idx="10">
                  <c:v>625.1866072533335</c:v>
                </c:pt>
                <c:pt idx="11">
                  <c:v>625.1866072533335</c:v>
                </c:pt>
                <c:pt idx="12">
                  <c:v>625.1866072533335</c:v>
                </c:pt>
                <c:pt idx="13">
                  <c:v>625.1866072533335</c:v>
                </c:pt>
                <c:pt idx="14">
                  <c:v>625.1866072533335</c:v>
                </c:pt>
                <c:pt idx="15">
                  <c:v>625.1866072533335</c:v>
                </c:pt>
                <c:pt idx="16">
                  <c:v>625.1866072533335</c:v>
                </c:pt>
                <c:pt idx="17">
                  <c:v>625.1866072533335</c:v>
                </c:pt>
                <c:pt idx="18">
                  <c:v>625.1866072533335</c:v>
                </c:pt>
                <c:pt idx="19">
                  <c:v>625.1866072533335</c:v>
                </c:pt>
                <c:pt idx="20">
                  <c:v>625.1866072533335</c:v>
                </c:pt>
                <c:pt idx="21">
                  <c:v>625.1866072533335</c:v>
                </c:pt>
                <c:pt idx="22">
                  <c:v>625.1866072533335</c:v>
                </c:pt>
                <c:pt idx="23">
                  <c:v>625.1866072533335</c:v>
                </c:pt>
                <c:pt idx="24">
                  <c:v>625.1866072533335</c:v>
                </c:pt>
                <c:pt idx="25">
                  <c:v>625.1866072533335</c:v>
                </c:pt>
                <c:pt idx="26">
                  <c:v>625.1866072533335</c:v>
                </c:pt>
                <c:pt idx="27">
                  <c:v>625.1866072533335</c:v>
                </c:pt>
                <c:pt idx="28">
                  <c:v>625.1866072533335</c:v>
                </c:pt>
                <c:pt idx="29">
                  <c:v>625.1866072533335</c:v>
                </c:pt>
                <c:pt idx="30">
                  <c:v>625.1866072533335</c:v>
                </c:pt>
                <c:pt idx="31">
                  <c:v>625.1866072533335</c:v>
                </c:pt>
                <c:pt idx="32">
                  <c:v>625.1866072533335</c:v>
                </c:pt>
                <c:pt idx="33">
                  <c:v>625.1866072533335</c:v>
                </c:pt>
                <c:pt idx="34">
                  <c:v>625.1866072533335</c:v>
                </c:pt>
                <c:pt idx="35">
                  <c:v>625.1866072533335</c:v>
                </c:pt>
                <c:pt idx="36">
                  <c:v>625.1866072533335</c:v>
                </c:pt>
                <c:pt idx="37">
                  <c:v>625.1866072533335</c:v>
                </c:pt>
                <c:pt idx="38">
                  <c:v>625.1866072533335</c:v>
                </c:pt>
                <c:pt idx="39">
                  <c:v>625.1866072533335</c:v>
                </c:pt>
                <c:pt idx="40">
                  <c:v>625.1866072533335</c:v>
                </c:pt>
                <c:pt idx="41">
                  <c:v>625.1866072533335</c:v>
                </c:pt>
                <c:pt idx="42">
                  <c:v>625.1866072533335</c:v>
                </c:pt>
                <c:pt idx="43">
                  <c:v>625.1866072533335</c:v>
                </c:pt>
                <c:pt idx="44">
                  <c:v>625.1866072533335</c:v>
                </c:pt>
                <c:pt idx="45">
                  <c:v>625.1866072533335</c:v>
                </c:pt>
                <c:pt idx="46">
                  <c:v>625.1866072533335</c:v>
                </c:pt>
                <c:pt idx="47">
                  <c:v>625.1866072533335</c:v>
                </c:pt>
                <c:pt idx="48">
                  <c:v>625.1866072533335</c:v>
                </c:pt>
                <c:pt idx="49">
                  <c:v>625.1866072533335</c:v>
                </c:pt>
                <c:pt idx="50">
                  <c:v>625.1866072533335</c:v>
                </c:pt>
                <c:pt idx="51">
                  <c:v>625.1866072533335</c:v>
                </c:pt>
                <c:pt idx="52">
                  <c:v>625.1866072533335</c:v>
                </c:pt>
                <c:pt idx="53">
                  <c:v>625.1866072533335</c:v>
                </c:pt>
                <c:pt idx="54">
                  <c:v>625.1866072533335</c:v>
                </c:pt>
                <c:pt idx="55">
                  <c:v>625.1866072533335</c:v>
                </c:pt>
                <c:pt idx="56">
                  <c:v>625.1866072533335</c:v>
                </c:pt>
                <c:pt idx="57">
                  <c:v>625.1866072533335</c:v>
                </c:pt>
                <c:pt idx="58">
                  <c:v>625.1866072533335</c:v>
                </c:pt>
                <c:pt idx="59">
                  <c:v>625.1866072533335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P.5'!$B$5:$B$65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'std. - P.5'!$D$5:$D$65</c:f>
              <c:numCache>
                <c:ptCount val="61"/>
                <c:pt idx="60">
                  <c:v>196.1746560000001</c:v>
                </c:pt>
              </c:numCache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978662"/>
        <c:crossesAt val="0"/>
        <c:auto val="1"/>
        <c:lblOffset val="100"/>
        <c:tickLblSkip val="2"/>
        <c:noMultiLvlLbl val="0"/>
      </c:catAx>
      <c:valAx>
        <c:axId val="4297866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058109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975"/>
          <c:w val="0.992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123825</xdr:colOff>
      <xdr:row>65</xdr:row>
      <xdr:rowOff>76200</xdr:rowOff>
    </xdr:from>
    <xdr:ext cx="2667000" cy="1171575"/>
    <xdr:sp>
      <xdr:nvSpPr>
        <xdr:cNvPr id="1" name="Text Box 5"/>
        <xdr:cNvSpPr txBox="1">
          <a:spLocks noChangeArrowheads="1"/>
        </xdr:cNvSpPr>
      </xdr:nvSpPr>
      <xdr:spPr>
        <a:xfrm>
          <a:off x="5667375" y="9439275"/>
          <a:ext cx="2667000" cy="1171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หมายเหตุ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2536 -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ปี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2547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ไม่มีการสำรวจปริมาณน้ำ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0.5355</cdr:y>
    </cdr:from>
    <cdr:to>
      <cdr:x>0.64225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81550" y="3305175"/>
          <a:ext cx="12573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0.55275</cdr:x>
      <cdr:y>0.4395</cdr:y>
    </cdr:from>
    <cdr:to>
      <cdr:x>0.69425</cdr:x>
      <cdr:y>0.47725</cdr:y>
    </cdr:to>
    <cdr:sp>
      <cdr:nvSpPr>
        <cdr:cNvPr id="2" name="TextBox 1"/>
        <cdr:cNvSpPr txBox="1">
          <a:spLocks noChangeArrowheads="1"/>
        </cdr:cNvSpPr>
      </cdr:nvSpPr>
      <cdr:spPr>
        <a:xfrm>
          <a:off x="5191125" y="2705100"/>
          <a:ext cx="13335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</cdr:x>
      <cdr:y>0.6305</cdr:y>
    </cdr:from>
    <cdr:to>
      <cdr:x>0.5105</cdr:x>
      <cdr:y>0.6695</cdr:y>
    </cdr:to>
    <cdr:sp>
      <cdr:nvSpPr>
        <cdr:cNvPr id="3" name="TextBox 1"/>
        <cdr:cNvSpPr txBox="1">
          <a:spLocks noChangeArrowheads="1"/>
        </cdr:cNvSpPr>
      </cdr:nvSpPr>
      <cdr:spPr>
        <a:xfrm>
          <a:off x="3476625" y="3886200"/>
          <a:ext cx="13239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0.23725</cdr:x>
      <cdr:y>0.399</cdr:y>
    </cdr:from>
    <cdr:to>
      <cdr:x>0.2625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457450"/>
          <a:ext cx="238125" cy="11239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6"/>
  <sheetViews>
    <sheetView zoomScalePageLayoutView="0" workbookViewId="0" topLeftCell="A1">
      <pane ySplit="4" topLeftCell="A59" activePane="bottomLeft" state="frozen"/>
      <selection pane="topLeft" activeCell="A1" sqref="A1"/>
      <selection pane="bottomLeft" activeCell="E64" sqref="E6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2494</v>
      </c>
      <c r="C5" s="58">
        <v>902.49</v>
      </c>
      <c r="D5" s="59"/>
      <c r="E5" s="60">
        <f aca="true" t="shared" si="0" ref="E5:E36">$C$77</f>
        <v>625.1866072533335</v>
      </c>
      <c r="F5" s="61">
        <f aca="true" t="shared" si="1" ref="F5:F36">+$C$80</f>
        <v>309.8706813909161</v>
      </c>
      <c r="G5" s="62">
        <f aca="true" t="shared" si="2" ref="G5:G36">$C$78</f>
        <v>315.3159258624174</v>
      </c>
      <c r="H5" s="63">
        <f aca="true" t="shared" si="3" ref="H5:H36">+$C$81</f>
        <v>940.5025331157508</v>
      </c>
      <c r="I5" s="2">
        <v>1</v>
      </c>
    </row>
    <row r="6" spans="2:9" ht="11.25">
      <c r="B6" s="22">
        <v>2495</v>
      </c>
      <c r="C6" s="64">
        <v>931</v>
      </c>
      <c r="D6" s="59"/>
      <c r="E6" s="65">
        <f t="shared" si="0"/>
        <v>625.1866072533335</v>
      </c>
      <c r="F6" s="66">
        <f t="shared" si="1"/>
        <v>309.8706813909161</v>
      </c>
      <c r="G6" s="67">
        <f t="shared" si="2"/>
        <v>315.3159258624174</v>
      </c>
      <c r="H6" s="68">
        <f t="shared" si="3"/>
        <v>940.5025331157508</v>
      </c>
      <c r="I6" s="2">
        <f>I5+1</f>
        <v>2</v>
      </c>
    </row>
    <row r="7" spans="2:9" ht="11.25">
      <c r="B7" s="22">
        <v>2496</v>
      </c>
      <c r="C7" s="64">
        <v>970.62</v>
      </c>
      <c r="D7" s="59"/>
      <c r="E7" s="65">
        <f t="shared" si="0"/>
        <v>625.1866072533335</v>
      </c>
      <c r="F7" s="66">
        <f t="shared" si="1"/>
        <v>309.8706813909161</v>
      </c>
      <c r="G7" s="67">
        <f t="shared" si="2"/>
        <v>315.3159258624174</v>
      </c>
      <c r="H7" s="68">
        <f t="shared" si="3"/>
        <v>940.5025331157508</v>
      </c>
      <c r="I7" s="2">
        <f aca="true" t="shared" si="4" ref="I7:I64">I6+1</f>
        <v>3</v>
      </c>
    </row>
    <row r="8" spans="2:9" ht="11.25">
      <c r="B8" s="22">
        <v>2497</v>
      </c>
      <c r="C8" s="64">
        <v>757.37</v>
      </c>
      <c r="D8" s="59"/>
      <c r="E8" s="65">
        <f t="shared" si="0"/>
        <v>625.1866072533335</v>
      </c>
      <c r="F8" s="66">
        <f t="shared" si="1"/>
        <v>309.8706813909161</v>
      </c>
      <c r="G8" s="67">
        <f t="shared" si="2"/>
        <v>315.3159258624174</v>
      </c>
      <c r="H8" s="68">
        <f t="shared" si="3"/>
        <v>940.5025331157508</v>
      </c>
      <c r="I8" s="2">
        <f t="shared" si="4"/>
        <v>4</v>
      </c>
    </row>
    <row r="9" spans="2:9" ht="11.25">
      <c r="B9" s="22">
        <v>2498</v>
      </c>
      <c r="C9" s="64">
        <v>663.32</v>
      </c>
      <c r="D9" s="59"/>
      <c r="E9" s="65">
        <f t="shared" si="0"/>
        <v>625.1866072533335</v>
      </c>
      <c r="F9" s="66">
        <f t="shared" si="1"/>
        <v>309.8706813909161</v>
      </c>
      <c r="G9" s="67">
        <f t="shared" si="2"/>
        <v>315.3159258624174</v>
      </c>
      <c r="H9" s="68">
        <f t="shared" si="3"/>
        <v>940.5025331157508</v>
      </c>
      <c r="I9" s="2">
        <f t="shared" si="4"/>
        <v>5</v>
      </c>
    </row>
    <row r="10" spans="2:9" ht="11.25">
      <c r="B10" s="22">
        <v>2499</v>
      </c>
      <c r="C10" s="64">
        <v>1134.94</v>
      </c>
      <c r="D10" s="59"/>
      <c r="E10" s="65">
        <f t="shared" si="0"/>
        <v>625.1866072533335</v>
      </c>
      <c r="F10" s="66">
        <f t="shared" si="1"/>
        <v>309.8706813909161</v>
      </c>
      <c r="G10" s="67">
        <f t="shared" si="2"/>
        <v>315.3159258624174</v>
      </c>
      <c r="H10" s="68">
        <f t="shared" si="3"/>
        <v>940.5025331157508</v>
      </c>
      <c r="I10" s="2">
        <f t="shared" si="4"/>
        <v>6</v>
      </c>
    </row>
    <row r="11" spans="2:9" ht="11.25">
      <c r="B11" s="22">
        <v>2500</v>
      </c>
      <c r="C11" s="64">
        <v>570.86</v>
      </c>
      <c r="D11" s="59"/>
      <c r="E11" s="65">
        <f t="shared" si="0"/>
        <v>625.1866072533335</v>
      </c>
      <c r="F11" s="66">
        <f t="shared" si="1"/>
        <v>309.8706813909161</v>
      </c>
      <c r="G11" s="67">
        <f t="shared" si="2"/>
        <v>315.3159258624174</v>
      </c>
      <c r="H11" s="68">
        <f t="shared" si="3"/>
        <v>940.5025331157508</v>
      </c>
      <c r="I11" s="2">
        <f t="shared" si="4"/>
        <v>7</v>
      </c>
    </row>
    <row r="12" spans="2:9" ht="11.25">
      <c r="B12" s="22">
        <v>2501</v>
      </c>
      <c r="C12" s="64">
        <v>560.45</v>
      </c>
      <c r="D12" s="59"/>
      <c r="E12" s="65">
        <f t="shared" si="0"/>
        <v>625.1866072533335</v>
      </c>
      <c r="F12" s="66">
        <f t="shared" si="1"/>
        <v>309.8706813909161</v>
      </c>
      <c r="G12" s="67">
        <f t="shared" si="2"/>
        <v>315.3159258624174</v>
      </c>
      <c r="H12" s="68">
        <f t="shared" si="3"/>
        <v>940.5025331157508</v>
      </c>
      <c r="I12" s="2">
        <f t="shared" si="4"/>
        <v>8</v>
      </c>
    </row>
    <row r="13" spans="2:9" ht="11.25">
      <c r="B13" s="22">
        <v>2502</v>
      </c>
      <c r="C13" s="64">
        <v>719.92</v>
      </c>
      <c r="D13" s="59"/>
      <c r="E13" s="65">
        <f t="shared" si="0"/>
        <v>625.1866072533335</v>
      </c>
      <c r="F13" s="66">
        <f t="shared" si="1"/>
        <v>309.8706813909161</v>
      </c>
      <c r="G13" s="67">
        <f t="shared" si="2"/>
        <v>315.3159258624174</v>
      </c>
      <c r="H13" s="68">
        <f t="shared" si="3"/>
        <v>940.5025331157508</v>
      </c>
      <c r="I13" s="2">
        <f t="shared" si="4"/>
        <v>9</v>
      </c>
    </row>
    <row r="14" spans="2:9" ht="11.25">
      <c r="B14" s="22">
        <v>2503</v>
      </c>
      <c r="C14" s="64">
        <v>625.7</v>
      </c>
      <c r="D14" s="59"/>
      <c r="E14" s="65">
        <f t="shared" si="0"/>
        <v>625.1866072533335</v>
      </c>
      <c r="F14" s="66">
        <f t="shared" si="1"/>
        <v>309.8706813909161</v>
      </c>
      <c r="G14" s="67">
        <f t="shared" si="2"/>
        <v>315.3159258624174</v>
      </c>
      <c r="H14" s="68">
        <f t="shared" si="3"/>
        <v>940.5025331157508</v>
      </c>
      <c r="I14" s="2">
        <f t="shared" si="4"/>
        <v>10</v>
      </c>
    </row>
    <row r="15" spans="2:9" ht="11.25">
      <c r="B15" s="22">
        <v>2504</v>
      </c>
      <c r="C15" s="64">
        <v>1010.64</v>
      </c>
      <c r="D15" s="59"/>
      <c r="E15" s="65">
        <f t="shared" si="0"/>
        <v>625.1866072533335</v>
      </c>
      <c r="F15" s="66">
        <f t="shared" si="1"/>
        <v>309.8706813909161</v>
      </c>
      <c r="G15" s="67">
        <f t="shared" si="2"/>
        <v>315.3159258624174</v>
      </c>
      <c r="H15" s="68">
        <f t="shared" si="3"/>
        <v>940.5025331157508</v>
      </c>
      <c r="I15" s="2">
        <f t="shared" si="4"/>
        <v>11</v>
      </c>
    </row>
    <row r="16" spans="2:9" ht="11.25">
      <c r="B16" s="22">
        <v>2505</v>
      </c>
      <c r="C16" s="64">
        <v>704.23</v>
      </c>
      <c r="D16" s="59"/>
      <c r="E16" s="65">
        <f t="shared" si="0"/>
        <v>625.1866072533335</v>
      </c>
      <c r="F16" s="66">
        <f t="shared" si="1"/>
        <v>309.8706813909161</v>
      </c>
      <c r="G16" s="67">
        <f t="shared" si="2"/>
        <v>315.3159258624174</v>
      </c>
      <c r="H16" s="68">
        <f t="shared" si="3"/>
        <v>940.5025331157508</v>
      </c>
      <c r="I16" s="2">
        <f t="shared" si="4"/>
        <v>12</v>
      </c>
    </row>
    <row r="17" spans="2:9" ht="11.25">
      <c r="B17" s="22">
        <v>2506</v>
      </c>
      <c r="C17" s="64">
        <v>675.41</v>
      </c>
      <c r="D17" s="59"/>
      <c r="E17" s="65">
        <f t="shared" si="0"/>
        <v>625.1866072533335</v>
      </c>
      <c r="F17" s="66">
        <f t="shared" si="1"/>
        <v>309.8706813909161</v>
      </c>
      <c r="G17" s="67">
        <f t="shared" si="2"/>
        <v>315.3159258624174</v>
      </c>
      <c r="H17" s="68">
        <f t="shared" si="3"/>
        <v>940.5025331157508</v>
      </c>
      <c r="I17" s="2">
        <f t="shared" si="4"/>
        <v>13</v>
      </c>
    </row>
    <row r="18" spans="2:9" ht="11.25">
      <c r="B18" s="22">
        <v>2507</v>
      </c>
      <c r="C18" s="64">
        <v>596.24</v>
      </c>
      <c r="D18" s="59"/>
      <c r="E18" s="65">
        <f t="shared" si="0"/>
        <v>625.1866072533335</v>
      </c>
      <c r="F18" s="66">
        <f t="shared" si="1"/>
        <v>309.8706813909161</v>
      </c>
      <c r="G18" s="67">
        <f t="shared" si="2"/>
        <v>315.3159258624174</v>
      </c>
      <c r="H18" s="68">
        <f t="shared" si="3"/>
        <v>940.5025331157508</v>
      </c>
      <c r="I18" s="2">
        <f t="shared" si="4"/>
        <v>14</v>
      </c>
    </row>
    <row r="19" spans="2:9" ht="11.25">
      <c r="B19" s="22">
        <v>2508</v>
      </c>
      <c r="C19" s="64">
        <v>489.88</v>
      </c>
      <c r="D19" s="59"/>
      <c r="E19" s="65">
        <f t="shared" si="0"/>
        <v>625.1866072533335</v>
      </c>
      <c r="F19" s="66">
        <f t="shared" si="1"/>
        <v>309.8706813909161</v>
      </c>
      <c r="G19" s="67">
        <f t="shared" si="2"/>
        <v>315.3159258624174</v>
      </c>
      <c r="H19" s="68">
        <f t="shared" si="3"/>
        <v>940.5025331157508</v>
      </c>
      <c r="I19" s="2">
        <f t="shared" si="4"/>
        <v>15</v>
      </c>
    </row>
    <row r="20" spans="2:9" ht="11.25">
      <c r="B20" s="22">
        <v>2509</v>
      </c>
      <c r="C20" s="64">
        <v>524.42</v>
      </c>
      <c r="D20" s="59"/>
      <c r="E20" s="65">
        <f t="shared" si="0"/>
        <v>625.1866072533335</v>
      </c>
      <c r="F20" s="66">
        <f t="shared" si="1"/>
        <v>309.8706813909161</v>
      </c>
      <c r="G20" s="67">
        <f t="shared" si="2"/>
        <v>315.3159258624174</v>
      </c>
      <c r="H20" s="68">
        <f t="shared" si="3"/>
        <v>940.5025331157508</v>
      </c>
      <c r="I20" s="2">
        <f t="shared" si="4"/>
        <v>16</v>
      </c>
    </row>
    <row r="21" spans="2:9" ht="11.25">
      <c r="B21" s="22">
        <v>2510</v>
      </c>
      <c r="C21" s="64">
        <v>777.31</v>
      </c>
      <c r="D21" s="59"/>
      <c r="E21" s="65">
        <f t="shared" si="0"/>
        <v>625.1866072533335</v>
      </c>
      <c r="F21" s="66">
        <f t="shared" si="1"/>
        <v>309.8706813909161</v>
      </c>
      <c r="G21" s="67">
        <f t="shared" si="2"/>
        <v>315.3159258624174</v>
      </c>
      <c r="H21" s="68">
        <f t="shared" si="3"/>
        <v>940.5025331157508</v>
      </c>
      <c r="I21" s="2">
        <f t="shared" si="4"/>
        <v>17</v>
      </c>
    </row>
    <row r="22" spans="2:9" ht="11.25">
      <c r="B22" s="22">
        <v>2511</v>
      </c>
      <c r="C22" s="69">
        <v>503.73</v>
      </c>
      <c r="D22" s="59"/>
      <c r="E22" s="65">
        <f t="shared" si="0"/>
        <v>625.1866072533335</v>
      </c>
      <c r="F22" s="66">
        <f t="shared" si="1"/>
        <v>309.8706813909161</v>
      </c>
      <c r="G22" s="67">
        <f t="shared" si="2"/>
        <v>315.3159258624174</v>
      </c>
      <c r="H22" s="68">
        <f t="shared" si="3"/>
        <v>940.5025331157508</v>
      </c>
      <c r="I22" s="2">
        <f t="shared" si="4"/>
        <v>18</v>
      </c>
    </row>
    <row r="23" spans="2:9" ht="11.25">
      <c r="B23" s="22">
        <v>2512</v>
      </c>
      <c r="C23" s="69">
        <v>648.54</v>
      </c>
      <c r="D23" s="59"/>
      <c r="E23" s="65">
        <f t="shared" si="0"/>
        <v>625.1866072533335</v>
      </c>
      <c r="F23" s="66">
        <f t="shared" si="1"/>
        <v>309.8706813909161</v>
      </c>
      <c r="G23" s="67">
        <f t="shared" si="2"/>
        <v>315.3159258624174</v>
      </c>
      <c r="H23" s="68">
        <f t="shared" si="3"/>
        <v>940.5025331157508</v>
      </c>
      <c r="I23" s="2">
        <f t="shared" si="4"/>
        <v>19</v>
      </c>
    </row>
    <row r="24" spans="2:9" ht="11.25">
      <c r="B24" s="22">
        <v>2513</v>
      </c>
      <c r="C24" s="69">
        <v>1510.49</v>
      </c>
      <c r="D24" s="59"/>
      <c r="E24" s="65">
        <f t="shared" si="0"/>
        <v>625.1866072533335</v>
      </c>
      <c r="F24" s="66">
        <f t="shared" si="1"/>
        <v>309.8706813909161</v>
      </c>
      <c r="G24" s="67">
        <f t="shared" si="2"/>
        <v>315.3159258624174</v>
      </c>
      <c r="H24" s="68">
        <f t="shared" si="3"/>
        <v>940.5025331157508</v>
      </c>
      <c r="I24" s="2">
        <f t="shared" si="4"/>
        <v>20</v>
      </c>
    </row>
    <row r="25" spans="2:9" ht="11.25">
      <c r="B25" s="22">
        <v>2514</v>
      </c>
      <c r="C25" s="69">
        <v>1431.69</v>
      </c>
      <c r="D25" s="59"/>
      <c r="E25" s="65">
        <f t="shared" si="0"/>
        <v>625.1866072533335</v>
      </c>
      <c r="F25" s="66">
        <f t="shared" si="1"/>
        <v>309.8706813909161</v>
      </c>
      <c r="G25" s="67">
        <f t="shared" si="2"/>
        <v>315.3159258624174</v>
      </c>
      <c r="H25" s="68">
        <f t="shared" si="3"/>
        <v>940.5025331157508</v>
      </c>
      <c r="I25" s="2">
        <f t="shared" si="4"/>
        <v>21</v>
      </c>
    </row>
    <row r="26" spans="2:9" ht="11.25">
      <c r="B26" s="22">
        <v>2515</v>
      </c>
      <c r="C26" s="69">
        <v>647.77</v>
      </c>
      <c r="D26" s="59"/>
      <c r="E26" s="65">
        <f t="shared" si="0"/>
        <v>625.1866072533335</v>
      </c>
      <c r="F26" s="66">
        <f t="shared" si="1"/>
        <v>309.8706813909161</v>
      </c>
      <c r="G26" s="67">
        <f t="shared" si="2"/>
        <v>315.3159258624174</v>
      </c>
      <c r="H26" s="68">
        <f t="shared" si="3"/>
        <v>940.5025331157508</v>
      </c>
      <c r="I26" s="2">
        <f t="shared" si="4"/>
        <v>22</v>
      </c>
    </row>
    <row r="27" spans="2:9" ht="11.25">
      <c r="B27" s="22">
        <v>2516</v>
      </c>
      <c r="C27" s="69">
        <v>1448.96</v>
      </c>
      <c r="D27" s="59"/>
      <c r="E27" s="65">
        <f t="shared" si="0"/>
        <v>625.1866072533335</v>
      </c>
      <c r="F27" s="66">
        <f t="shared" si="1"/>
        <v>309.8706813909161</v>
      </c>
      <c r="G27" s="67">
        <f t="shared" si="2"/>
        <v>315.3159258624174</v>
      </c>
      <c r="H27" s="68">
        <f t="shared" si="3"/>
        <v>940.5025331157508</v>
      </c>
      <c r="I27" s="2">
        <f t="shared" si="4"/>
        <v>23</v>
      </c>
    </row>
    <row r="28" spans="2:9" ht="11.25">
      <c r="B28" s="22">
        <v>2517</v>
      </c>
      <c r="C28" s="69">
        <v>835.9</v>
      </c>
      <c r="D28" s="59"/>
      <c r="E28" s="65">
        <f t="shared" si="0"/>
        <v>625.1866072533335</v>
      </c>
      <c r="F28" s="66">
        <f t="shared" si="1"/>
        <v>309.8706813909161</v>
      </c>
      <c r="G28" s="67">
        <f t="shared" si="2"/>
        <v>315.3159258624174</v>
      </c>
      <c r="H28" s="68">
        <f t="shared" si="3"/>
        <v>940.5025331157508</v>
      </c>
      <c r="I28" s="2">
        <f t="shared" si="4"/>
        <v>24</v>
      </c>
    </row>
    <row r="29" spans="2:9" ht="11.25">
      <c r="B29" s="22">
        <v>2518</v>
      </c>
      <c r="C29" s="69">
        <v>1337.7</v>
      </c>
      <c r="D29" s="59"/>
      <c r="E29" s="65">
        <f t="shared" si="0"/>
        <v>625.1866072533335</v>
      </c>
      <c r="F29" s="66">
        <f t="shared" si="1"/>
        <v>309.8706813909161</v>
      </c>
      <c r="G29" s="67">
        <f t="shared" si="2"/>
        <v>315.3159258624174</v>
      </c>
      <c r="H29" s="68">
        <f t="shared" si="3"/>
        <v>940.5025331157508</v>
      </c>
      <c r="I29" s="2">
        <f t="shared" si="4"/>
        <v>25</v>
      </c>
    </row>
    <row r="30" spans="2:9" ht="11.25">
      <c r="B30" s="22">
        <v>2519</v>
      </c>
      <c r="C30" s="69">
        <v>442.88</v>
      </c>
      <c r="D30" s="59"/>
      <c r="E30" s="65">
        <f t="shared" si="0"/>
        <v>625.1866072533335</v>
      </c>
      <c r="F30" s="66">
        <f t="shared" si="1"/>
        <v>309.8706813909161</v>
      </c>
      <c r="G30" s="67">
        <f t="shared" si="2"/>
        <v>315.3159258624174</v>
      </c>
      <c r="H30" s="68">
        <f t="shared" si="3"/>
        <v>940.5025331157508</v>
      </c>
      <c r="I30" s="2">
        <f t="shared" si="4"/>
        <v>26</v>
      </c>
    </row>
    <row r="31" spans="2:9" ht="11.25">
      <c r="B31" s="22">
        <v>2520</v>
      </c>
      <c r="C31" s="69">
        <v>650.11</v>
      </c>
      <c r="D31" s="59"/>
      <c r="E31" s="65">
        <f t="shared" si="0"/>
        <v>625.1866072533335</v>
      </c>
      <c r="F31" s="66">
        <f t="shared" si="1"/>
        <v>309.8706813909161</v>
      </c>
      <c r="G31" s="67">
        <f t="shared" si="2"/>
        <v>315.3159258624174</v>
      </c>
      <c r="H31" s="68">
        <f t="shared" si="3"/>
        <v>940.5025331157508</v>
      </c>
      <c r="I31" s="2">
        <f t="shared" si="4"/>
        <v>27</v>
      </c>
    </row>
    <row r="32" spans="2:9" ht="11.25">
      <c r="B32" s="22">
        <v>2521</v>
      </c>
      <c r="C32" s="69">
        <v>890.25</v>
      </c>
      <c r="D32" s="59"/>
      <c r="E32" s="65">
        <f t="shared" si="0"/>
        <v>625.1866072533335</v>
      </c>
      <c r="F32" s="66">
        <f t="shared" si="1"/>
        <v>309.8706813909161</v>
      </c>
      <c r="G32" s="67">
        <f t="shared" si="2"/>
        <v>315.3159258624174</v>
      </c>
      <c r="H32" s="68">
        <f t="shared" si="3"/>
        <v>940.5025331157508</v>
      </c>
      <c r="I32" s="2">
        <f t="shared" si="4"/>
        <v>28</v>
      </c>
    </row>
    <row r="33" spans="2:9" ht="11.25">
      <c r="B33" s="22">
        <v>2522</v>
      </c>
      <c r="C33" s="69">
        <v>351.82</v>
      </c>
      <c r="D33" s="59"/>
      <c r="E33" s="65">
        <f t="shared" si="0"/>
        <v>625.1866072533335</v>
      </c>
      <c r="F33" s="66">
        <f t="shared" si="1"/>
        <v>309.8706813909161</v>
      </c>
      <c r="G33" s="67">
        <f t="shared" si="2"/>
        <v>315.3159258624174</v>
      </c>
      <c r="H33" s="68">
        <f t="shared" si="3"/>
        <v>940.5025331157508</v>
      </c>
      <c r="I33" s="2">
        <f t="shared" si="4"/>
        <v>29</v>
      </c>
    </row>
    <row r="34" spans="2:9" ht="11.25">
      <c r="B34" s="22">
        <v>2523</v>
      </c>
      <c r="C34" s="69">
        <v>607.82</v>
      </c>
      <c r="D34" s="59"/>
      <c r="E34" s="65">
        <f t="shared" si="0"/>
        <v>625.1866072533335</v>
      </c>
      <c r="F34" s="66">
        <f t="shared" si="1"/>
        <v>309.8706813909161</v>
      </c>
      <c r="G34" s="67">
        <f t="shared" si="2"/>
        <v>315.3159258624174</v>
      </c>
      <c r="H34" s="68">
        <f t="shared" si="3"/>
        <v>940.5025331157508</v>
      </c>
      <c r="I34" s="2">
        <f t="shared" si="4"/>
        <v>30</v>
      </c>
    </row>
    <row r="35" spans="2:9" ht="11.25">
      <c r="B35" s="22">
        <v>2524</v>
      </c>
      <c r="C35" s="69">
        <v>706.61</v>
      </c>
      <c r="D35" s="59"/>
      <c r="E35" s="65">
        <f t="shared" si="0"/>
        <v>625.1866072533335</v>
      </c>
      <c r="F35" s="66">
        <f t="shared" si="1"/>
        <v>309.8706813909161</v>
      </c>
      <c r="G35" s="67">
        <f t="shared" si="2"/>
        <v>315.3159258624174</v>
      </c>
      <c r="H35" s="68">
        <f t="shared" si="3"/>
        <v>940.5025331157508</v>
      </c>
      <c r="I35" s="2">
        <f t="shared" si="4"/>
        <v>31</v>
      </c>
    </row>
    <row r="36" spans="2:16" ht="12">
      <c r="B36" s="22">
        <v>2525</v>
      </c>
      <c r="C36" s="69">
        <v>378.54</v>
      </c>
      <c r="D36" s="59"/>
      <c r="E36" s="65">
        <f t="shared" si="0"/>
        <v>625.1866072533335</v>
      </c>
      <c r="F36" s="66">
        <f t="shared" si="1"/>
        <v>309.8706813909161</v>
      </c>
      <c r="G36" s="67">
        <f t="shared" si="2"/>
        <v>315.3159258624174</v>
      </c>
      <c r="H36" s="68">
        <f t="shared" si="3"/>
        <v>940.5025331157508</v>
      </c>
      <c r="I36" s="2">
        <f t="shared" si="4"/>
        <v>32</v>
      </c>
      <c r="P36"/>
    </row>
    <row r="37" spans="2:9" ht="11.25">
      <c r="B37" s="22">
        <v>2526</v>
      </c>
      <c r="C37" s="69">
        <v>456.61</v>
      </c>
      <c r="D37" s="59"/>
      <c r="E37" s="65">
        <f aca="true" t="shared" si="5" ref="E37:E64">$C$77</f>
        <v>625.1866072533335</v>
      </c>
      <c r="F37" s="66">
        <f aca="true" t="shared" si="6" ref="F37:F64">+$C$80</f>
        <v>309.8706813909161</v>
      </c>
      <c r="G37" s="67">
        <f aca="true" t="shared" si="7" ref="G37:G64">$C$78</f>
        <v>315.3159258624174</v>
      </c>
      <c r="H37" s="68">
        <f aca="true" t="shared" si="8" ref="H37:H64">+$C$81</f>
        <v>940.5025331157508</v>
      </c>
      <c r="I37" s="2">
        <f t="shared" si="4"/>
        <v>33</v>
      </c>
    </row>
    <row r="38" spans="2:9" ht="11.25">
      <c r="B38" s="22">
        <v>2527</v>
      </c>
      <c r="C38" s="69">
        <v>301.05</v>
      </c>
      <c r="D38" s="59"/>
      <c r="E38" s="65">
        <f t="shared" si="5"/>
        <v>625.1866072533335</v>
      </c>
      <c r="F38" s="66">
        <f t="shared" si="6"/>
        <v>309.8706813909161</v>
      </c>
      <c r="G38" s="67">
        <f t="shared" si="7"/>
        <v>315.3159258624174</v>
      </c>
      <c r="H38" s="68">
        <f t="shared" si="8"/>
        <v>940.5025331157508</v>
      </c>
      <c r="I38" s="2">
        <f t="shared" si="4"/>
        <v>34</v>
      </c>
    </row>
    <row r="39" spans="2:9" ht="11.25">
      <c r="B39" s="22">
        <v>2528</v>
      </c>
      <c r="C39" s="69">
        <v>564.22</v>
      </c>
      <c r="D39" s="59"/>
      <c r="E39" s="65">
        <f t="shared" si="5"/>
        <v>625.1866072533335</v>
      </c>
      <c r="F39" s="66">
        <f t="shared" si="6"/>
        <v>309.8706813909161</v>
      </c>
      <c r="G39" s="67">
        <f t="shared" si="7"/>
        <v>315.3159258624174</v>
      </c>
      <c r="H39" s="68">
        <f t="shared" si="8"/>
        <v>940.5025331157508</v>
      </c>
      <c r="I39" s="2">
        <f t="shared" si="4"/>
        <v>35</v>
      </c>
    </row>
    <row r="40" spans="2:9" ht="11.25">
      <c r="B40" s="22">
        <v>2529</v>
      </c>
      <c r="C40" s="69">
        <v>415.65</v>
      </c>
      <c r="D40" s="59"/>
      <c r="E40" s="65">
        <f t="shared" si="5"/>
        <v>625.1866072533335</v>
      </c>
      <c r="F40" s="66">
        <f t="shared" si="6"/>
        <v>309.8706813909161</v>
      </c>
      <c r="G40" s="67">
        <f t="shared" si="7"/>
        <v>315.3159258624174</v>
      </c>
      <c r="H40" s="68">
        <f t="shared" si="8"/>
        <v>940.5025331157508</v>
      </c>
      <c r="I40" s="2">
        <f t="shared" si="4"/>
        <v>36</v>
      </c>
    </row>
    <row r="41" spans="2:9" ht="11.25">
      <c r="B41" s="22">
        <v>2530</v>
      </c>
      <c r="C41" s="69">
        <v>538.08</v>
      </c>
      <c r="D41" s="59"/>
      <c r="E41" s="65">
        <f t="shared" si="5"/>
        <v>625.1866072533335</v>
      </c>
      <c r="F41" s="66">
        <f t="shared" si="6"/>
        <v>309.8706813909161</v>
      </c>
      <c r="G41" s="67">
        <f t="shared" si="7"/>
        <v>315.3159258624174</v>
      </c>
      <c r="H41" s="68">
        <f t="shared" si="8"/>
        <v>940.5025331157508</v>
      </c>
      <c r="I41" s="2">
        <f t="shared" si="4"/>
        <v>37</v>
      </c>
    </row>
    <row r="42" spans="2:9" ht="11.25">
      <c r="B42" s="22">
        <v>2531</v>
      </c>
      <c r="C42" s="69">
        <v>496.09</v>
      </c>
      <c r="D42" s="59"/>
      <c r="E42" s="65">
        <f t="shared" si="5"/>
        <v>625.1866072533335</v>
      </c>
      <c r="F42" s="66">
        <f t="shared" si="6"/>
        <v>309.8706813909161</v>
      </c>
      <c r="G42" s="67">
        <f t="shared" si="7"/>
        <v>315.3159258624174</v>
      </c>
      <c r="H42" s="68">
        <f t="shared" si="8"/>
        <v>940.5025331157508</v>
      </c>
      <c r="I42" s="2">
        <f t="shared" si="4"/>
        <v>38</v>
      </c>
    </row>
    <row r="43" spans="2:9" ht="11.25">
      <c r="B43" s="22">
        <v>2532</v>
      </c>
      <c r="C43" s="69">
        <v>436.04</v>
      </c>
      <c r="D43" s="59"/>
      <c r="E43" s="65">
        <f t="shared" si="5"/>
        <v>625.1866072533335</v>
      </c>
      <c r="F43" s="66">
        <f t="shared" si="6"/>
        <v>309.8706813909161</v>
      </c>
      <c r="G43" s="67">
        <f t="shared" si="7"/>
        <v>315.3159258624174</v>
      </c>
      <c r="H43" s="68">
        <f t="shared" si="8"/>
        <v>940.5025331157508</v>
      </c>
      <c r="I43" s="2">
        <f t="shared" si="4"/>
        <v>39</v>
      </c>
    </row>
    <row r="44" spans="2:9" ht="11.25">
      <c r="B44" s="22">
        <v>2533</v>
      </c>
      <c r="C44" s="69">
        <v>391.27</v>
      </c>
      <c r="D44" s="59"/>
      <c r="E44" s="65">
        <f t="shared" si="5"/>
        <v>625.1866072533335</v>
      </c>
      <c r="F44" s="66">
        <f t="shared" si="6"/>
        <v>309.8706813909161</v>
      </c>
      <c r="G44" s="67">
        <f t="shared" si="7"/>
        <v>315.3159258624174</v>
      </c>
      <c r="H44" s="68">
        <f t="shared" si="8"/>
        <v>940.5025331157508</v>
      </c>
      <c r="I44" s="2">
        <f t="shared" si="4"/>
        <v>40</v>
      </c>
    </row>
    <row r="45" spans="2:9" ht="11.25">
      <c r="B45" s="22">
        <v>2534</v>
      </c>
      <c r="C45" s="69">
        <v>274.91</v>
      </c>
      <c r="D45" s="59"/>
      <c r="E45" s="65">
        <f t="shared" si="5"/>
        <v>625.1866072533335</v>
      </c>
      <c r="F45" s="66">
        <f t="shared" si="6"/>
        <v>309.8706813909161</v>
      </c>
      <c r="G45" s="67">
        <f t="shared" si="7"/>
        <v>315.3159258624174</v>
      </c>
      <c r="H45" s="68">
        <f t="shared" si="8"/>
        <v>940.5025331157508</v>
      </c>
      <c r="I45" s="2">
        <f t="shared" si="4"/>
        <v>41</v>
      </c>
    </row>
    <row r="46" spans="2:9" ht="11.25">
      <c r="B46" s="22">
        <v>2535</v>
      </c>
      <c r="C46" s="69">
        <v>300.28</v>
      </c>
      <c r="D46" s="59"/>
      <c r="E46" s="65">
        <f t="shared" si="5"/>
        <v>625.1866072533335</v>
      </c>
      <c r="F46" s="66">
        <f t="shared" si="6"/>
        <v>309.8706813909161</v>
      </c>
      <c r="G46" s="67">
        <f t="shared" si="7"/>
        <v>315.3159258624174</v>
      </c>
      <c r="H46" s="68">
        <f t="shared" si="8"/>
        <v>940.5025331157508</v>
      </c>
      <c r="I46" s="2">
        <f t="shared" si="4"/>
        <v>42</v>
      </c>
    </row>
    <row r="47" spans="2:9" ht="11.25">
      <c r="B47" s="22">
        <v>2548</v>
      </c>
      <c r="C47" s="69">
        <v>760.54032</v>
      </c>
      <c r="D47" s="59"/>
      <c r="E47" s="65">
        <f t="shared" si="5"/>
        <v>625.1866072533335</v>
      </c>
      <c r="F47" s="66">
        <f t="shared" si="6"/>
        <v>309.8706813909161</v>
      </c>
      <c r="G47" s="67">
        <f t="shared" si="7"/>
        <v>315.3159258624174</v>
      </c>
      <c r="H47" s="68">
        <f t="shared" si="8"/>
        <v>940.5025331157508</v>
      </c>
      <c r="I47" s="2">
        <f t="shared" si="4"/>
        <v>43</v>
      </c>
    </row>
    <row r="48" spans="2:9" ht="11.25">
      <c r="B48" s="22">
        <v>2549</v>
      </c>
      <c r="C48" s="69">
        <v>734.92</v>
      </c>
      <c r="D48" s="59"/>
      <c r="E48" s="65">
        <f t="shared" si="5"/>
        <v>625.1866072533335</v>
      </c>
      <c r="F48" s="66">
        <f t="shared" si="6"/>
        <v>309.8706813909161</v>
      </c>
      <c r="G48" s="67">
        <f t="shared" si="7"/>
        <v>315.3159258624174</v>
      </c>
      <c r="H48" s="68">
        <f t="shared" si="8"/>
        <v>940.5025331157508</v>
      </c>
      <c r="I48" s="2">
        <f t="shared" si="4"/>
        <v>44</v>
      </c>
    </row>
    <row r="49" spans="2:9" ht="11.25">
      <c r="B49" s="22">
        <v>2550</v>
      </c>
      <c r="C49" s="69">
        <v>390.496896</v>
      </c>
      <c r="D49" s="59"/>
      <c r="E49" s="65">
        <f t="shared" si="5"/>
        <v>625.1866072533335</v>
      </c>
      <c r="F49" s="66">
        <f t="shared" si="6"/>
        <v>309.8706813909161</v>
      </c>
      <c r="G49" s="67">
        <f t="shared" si="7"/>
        <v>315.3159258624174</v>
      </c>
      <c r="H49" s="68">
        <f t="shared" si="8"/>
        <v>940.5025331157508</v>
      </c>
      <c r="I49" s="2">
        <f t="shared" si="4"/>
        <v>45</v>
      </c>
    </row>
    <row r="50" spans="2:9" ht="11.25">
      <c r="B50" s="22">
        <v>2551</v>
      </c>
      <c r="C50" s="69">
        <v>347.3461440000001</v>
      </c>
      <c r="D50" s="59"/>
      <c r="E50" s="65">
        <f t="shared" si="5"/>
        <v>625.1866072533335</v>
      </c>
      <c r="F50" s="66">
        <f t="shared" si="6"/>
        <v>309.8706813909161</v>
      </c>
      <c r="G50" s="67">
        <f t="shared" si="7"/>
        <v>315.3159258624174</v>
      </c>
      <c r="H50" s="68">
        <f t="shared" si="8"/>
        <v>940.5025331157508</v>
      </c>
      <c r="I50" s="2">
        <f t="shared" si="4"/>
        <v>46</v>
      </c>
    </row>
    <row r="51" spans="2:9" ht="11.25">
      <c r="B51" s="22">
        <v>2552</v>
      </c>
      <c r="C51" s="69">
        <v>300.78</v>
      </c>
      <c r="D51" s="59"/>
      <c r="E51" s="65">
        <f t="shared" si="5"/>
        <v>625.1866072533335</v>
      </c>
      <c r="F51" s="66">
        <f t="shared" si="6"/>
        <v>309.8706813909161</v>
      </c>
      <c r="G51" s="67">
        <f t="shared" si="7"/>
        <v>315.3159258624174</v>
      </c>
      <c r="H51" s="68">
        <f t="shared" si="8"/>
        <v>940.5025331157508</v>
      </c>
      <c r="I51" s="2">
        <f t="shared" si="4"/>
        <v>47</v>
      </c>
    </row>
    <row r="52" spans="2:14" ht="11.25">
      <c r="B52" s="22">
        <v>2553</v>
      </c>
      <c r="C52" s="69">
        <v>478.3440959999999</v>
      </c>
      <c r="D52" s="59"/>
      <c r="E52" s="65">
        <f t="shared" si="5"/>
        <v>625.1866072533335</v>
      </c>
      <c r="F52" s="66">
        <f t="shared" si="6"/>
        <v>309.8706813909161</v>
      </c>
      <c r="G52" s="67">
        <f t="shared" si="7"/>
        <v>315.3159258624174</v>
      </c>
      <c r="H52" s="68">
        <f t="shared" si="8"/>
        <v>940.5025331157508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2554</v>
      </c>
      <c r="C53" s="69">
        <v>1277.82144</v>
      </c>
      <c r="D53" s="59"/>
      <c r="E53" s="70">
        <f t="shared" si="5"/>
        <v>625.1866072533335</v>
      </c>
      <c r="F53" s="71">
        <f t="shared" si="6"/>
        <v>309.8706813909161</v>
      </c>
      <c r="G53" s="72">
        <f t="shared" si="7"/>
        <v>315.3159258624174</v>
      </c>
      <c r="H53" s="73">
        <f t="shared" si="8"/>
        <v>940.5025331157508</v>
      </c>
      <c r="I53" s="2">
        <f t="shared" si="4"/>
        <v>49</v>
      </c>
      <c r="J53" s="25"/>
      <c r="K53" s="25"/>
      <c r="L53" s="25"/>
      <c r="M53" s="25"/>
      <c r="N53" s="23"/>
    </row>
    <row r="54" spans="2:14" ht="11.25">
      <c r="B54" s="22">
        <v>2555</v>
      </c>
      <c r="C54" s="69">
        <v>408.56140800000003</v>
      </c>
      <c r="D54" s="59"/>
      <c r="E54" s="70">
        <f t="shared" si="5"/>
        <v>625.1866072533335</v>
      </c>
      <c r="F54" s="71">
        <f t="shared" si="6"/>
        <v>309.8706813909161</v>
      </c>
      <c r="G54" s="72">
        <f t="shared" si="7"/>
        <v>315.3159258624174</v>
      </c>
      <c r="H54" s="73">
        <f t="shared" si="8"/>
        <v>940.5025331157508</v>
      </c>
      <c r="I54" s="2">
        <f t="shared" si="4"/>
        <v>50</v>
      </c>
      <c r="J54" s="25"/>
      <c r="K54" s="25"/>
      <c r="L54" s="25"/>
      <c r="M54" s="25"/>
      <c r="N54" s="23"/>
    </row>
    <row r="55" spans="2:14" ht="11.25">
      <c r="B55" s="22">
        <v>2556</v>
      </c>
      <c r="C55" s="69">
        <v>404.4885120000001</v>
      </c>
      <c r="D55" s="59"/>
      <c r="E55" s="70">
        <f t="shared" si="5"/>
        <v>625.1866072533335</v>
      </c>
      <c r="F55" s="71">
        <f t="shared" si="6"/>
        <v>309.8706813909161</v>
      </c>
      <c r="G55" s="72">
        <f t="shared" si="7"/>
        <v>315.3159258624174</v>
      </c>
      <c r="H55" s="73">
        <f t="shared" si="8"/>
        <v>940.5025331157508</v>
      </c>
      <c r="I55" s="2">
        <f t="shared" si="4"/>
        <v>51</v>
      </c>
      <c r="J55" s="26"/>
      <c r="K55" s="24"/>
      <c r="L55" s="26"/>
      <c r="M55" s="27"/>
      <c r="N55" s="23"/>
    </row>
    <row r="56" spans="2:13" ht="11.25">
      <c r="B56" s="22">
        <v>2557</v>
      </c>
      <c r="C56" s="64">
        <v>308.89</v>
      </c>
      <c r="D56" s="59"/>
      <c r="E56" s="70">
        <f t="shared" si="5"/>
        <v>625.1866072533335</v>
      </c>
      <c r="F56" s="71">
        <f t="shared" si="6"/>
        <v>309.8706813909161</v>
      </c>
      <c r="G56" s="72">
        <f t="shared" si="7"/>
        <v>315.3159258624174</v>
      </c>
      <c r="H56" s="73">
        <f t="shared" si="8"/>
        <v>940.5025331157508</v>
      </c>
      <c r="I56" s="2">
        <f t="shared" si="4"/>
        <v>52</v>
      </c>
      <c r="J56" s="28"/>
      <c r="K56" s="29"/>
      <c r="L56" s="28"/>
      <c r="M56" s="30"/>
    </row>
    <row r="57" spans="2:13" ht="11.25">
      <c r="B57" s="22">
        <v>2558</v>
      </c>
      <c r="C57" s="69">
        <v>152.1764928</v>
      </c>
      <c r="D57" s="59"/>
      <c r="E57" s="70">
        <f t="shared" si="5"/>
        <v>625.1866072533335</v>
      </c>
      <c r="F57" s="71">
        <f t="shared" si="6"/>
        <v>309.8706813909161</v>
      </c>
      <c r="G57" s="72">
        <f t="shared" si="7"/>
        <v>315.3159258624174</v>
      </c>
      <c r="H57" s="73">
        <f t="shared" si="8"/>
        <v>940.5025331157508</v>
      </c>
      <c r="I57" s="2">
        <f t="shared" si="4"/>
        <v>53</v>
      </c>
      <c r="J57" s="28"/>
      <c r="K57" s="29"/>
      <c r="L57" s="28"/>
      <c r="M57" s="30"/>
    </row>
    <row r="58" spans="2:10" ht="11.25">
      <c r="B58" s="22">
        <v>2559</v>
      </c>
      <c r="C58" s="64">
        <v>296.24659199999996</v>
      </c>
      <c r="D58" s="59"/>
      <c r="E58" s="70">
        <f t="shared" si="5"/>
        <v>625.1866072533335</v>
      </c>
      <c r="F58" s="71">
        <f t="shared" si="6"/>
        <v>309.8706813909161</v>
      </c>
      <c r="G58" s="72">
        <f t="shared" si="7"/>
        <v>315.3159258624174</v>
      </c>
      <c r="H58" s="73">
        <f t="shared" si="8"/>
        <v>940.5025331157508</v>
      </c>
      <c r="I58" s="2">
        <f t="shared" si="4"/>
        <v>54</v>
      </c>
      <c r="J58" s="28"/>
    </row>
    <row r="59" spans="2:10" ht="11.25">
      <c r="B59" s="22">
        <v>2560</v>
      </c>
      <c r="C59" s="64">
        <v>401.4</v>
      </c>
      <c r="D59" s="59"/>
      <c r="E59" s="70">
        <f t="shared" si="5"/>
        <v>625.1866072533335</v>
      </c>
      <c r="F59" s="71">
        <f t="shared" si="6"/>
        <v>309.8706813909161</v>
      </c>
      <c r="G59" s="72">
        <f t="shared" si="7"/>
        <v>315.3159258624174</v>
      </c>
      <c r="H59" s="73">
        <f t="shared" si="8"/>
        <v>940.5025331157508</v>
      </c>
      <c r="I59" s="2">
        <f t="shared" si="4"/>
        <v>55</v>
      </c>
      <c r="J59" s="28"/>
    </row>
    <row r="60" spans="2:10" ht="11.25">
      <c r="B60" s="22">
        <v>2561</v>
      </c>
      <c r="C60" s="64">
        <v>518.2</v>
      </c>
      <c r="D60" s="59"/>
      <c r="E60" s="70">
        <f t="shared" si="5"/>
        <v>625.1866072533335</v>
      </c>
      <c r="F60" s="71">
        <f t="shared" si="6"/>
        <v>309.8706813909161</v>
      </c>
      <c r="G60" s="72">
        <f t="shared" si="7"/>
        <v>315.3159258624174</v>
      </c>
      <c r="H60" s="73">
        <f t="shared" si="8"/>
        <v>940.5025331157508</v>
      </c>
      <c r="I60" s="2">
        <f t="shared" si="4"/>
        <v>56</v>
      </c>
      <c r="J60" s="28"/>
    </row>
    <row r="61" spans="2:10" ht="11.25">
      <c r="B61" s="22">
        <v>2562</v>
      </c>
      <c r="C61" s="64">
        <v>248</v>
      </c>
      <c r="D61" s="59"/>
      <c r="E61" s="70">
        <f t="shared" si="5"/>
        <v>625.1866072533335</v>
      </c>
      <c r="F61" s="71">
        <f t="shared" si="6"/>
        <v>309.8706813909161</v>
      </c>
      <c r="G61" s="72">
        <f t="shared" si="7"/>
        <v>315.3159258624174</v>
      </c>
      <c r="H61" s="73">
        <f t="shared" si="8"/>
        <v>940.5025331157508</v>
      </c>
      <c r="I61" s="2">
        <f t="shared" si="4"/>
        <v>57</v>
      </c>
      <c r="J61" s="28"/>
    </row>
    <row r="62" spans="2:10" ht="11.25">
      <c r="B62" s="22">
        <v>2563</v>
      </c>
      <c r="C62" s="64">
        <v>303</v>
      </c>
      <c r="D62" s="76"/>
      <c r="E62" s="70">
        <f t="shared" si="5"/>
        <v>625.1866072533335</v>
      </c>
      <c r="F62" s="71">
        <f t="shared" si="6"/>
        <v>309.8706813909161</v>
      </c>
      <c r="G62" s="72">
        <f t="shared" si="7"/>
        <v>315.3159258624174</v>
      </c>
      <c r="H62" s="73">
        <f t="shared" si="8"/>
        <v>940.5025331157508</v>
      </c>
      <c r="I62" s="2">
        <f t="shared" si="4"/>
        <v>58</v>
      </c>
      <c r="J62" s="28"/>
    </row>
    <row r="63" spans="2:10" ht="11.25">
      <c r="B63" s="77">
        <v>2564</v>
      </c>
      <c r="C63" s="78">
        <v>361.61821440000006</v>
      </c>
      <c r="D63" s="76"/>
      <c r="E63" s="70">
        <f t="shared" si="5"/>
        <v>625.1866072533335</v>
      </c>
      <c r="F63" s="71">
        <f t="shared" si="6"/>
        <v>309.8706813909161</v>
      </c>
      <c r="G63" s="72">
        <f t="shared" si="7"/>
        <v>315.3159258624174</v>
      </c>
      <c r="H63" s="73">
        <f t="shared" si="8"/>
        <v>940.5025331157508</v>
      </c>
      <c r="I63" s="2">
        <f t="shared" si="4"/>
        <v>59</v>
      </c>
      <c r="J63" s="28"/>
    </row>
    <row r="64" spans="2:14" ht="11.25">
      <c r="B64" s="22">
        <v>2565</v>
      </c>
      <c r="C64" s="64">
        <v>636.5563200000001</v>
      </c>
      <c r="D64" s="59"/>
      <c r="E64" s="70">
        <f t="shared" si="5"/>
        <v>625.1866072533335</v>
      </c>
      <c r="F64" s="71">
        <f t="shared" si="6"/>
        <v>309.8706813909161</v>
      </c>
      <c r="G64" s="72">
        <f t="shared" si="7"/>
        <v>315.3159258624174</v>
      </c>
      <c r="H64" s="73">
        <f t="shared" si="8"/>
        <v>940.5025331157508</v>
      </c>
      <c r="I64" s="2">
        <f t="shared" si="4"/>
        <v>60</v>
      </c>
      <c r="J64" s="28"/>
      <c r="K64" s="85" t="str">
        <f>'[1]std. - P.1'!$K$106:$N$106</f>
        <v>ปี 2565 ปริมาณน้ำสะสม 1 เม.ย.66 - 31 ม.ค.67</v>
      </c>
      <c r="L64" s="85"/>
      <c r="M64" s="85"/>
      <c r="N64" s="85"/>
    </row>
    <row r="65" spans="2:13" ht="11.25">
      <c r="B65" s="79">
        <v>2566</v>
      </c>
      <c r="C65" s="80">
        <v>196.1746560000001</v>
      </c>
      <c r="D65" s="81">
        <f>C65</f>
        <v>196.1746560000001</v>
      </c>
      <c r="E65" s="70"/>
      <c r="F65" s="71"/>
      <c r="G65" s="72"/>
      <c r="H65" s="73"/>
      <c r="J65" s="28"/>
      <c r="K65" s="29"/>
      <c r="L65" s="28"/>
      <c r="M65" s="30"/>
    </row>
    <row r="66" spans="2:13" ht="12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2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2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2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2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2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2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2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2">
      <c r="B74" s="31"/>
      <c r="C74" s="32"/>
      <c r="D74" s="21"/>
      <c r="E74" s="33"/>
      <c r="F74" s="33"/>
      <c r="G74" s="33"/>
      <c r="H74" s="33"/>
      <c r="J74" s="28"/>
      <c r="K74" s="29"/>
      <c r="L74" s="28"/>
      <c r="M74" s="30"/>
    </row>
    <row r="75" spans="2:13" ht="11.25">
      <c r="B75" s="31"/>
      <c r="C75" s="32"/>
      <c r="D75" s="21"/>
      <c r="E75" s="33"/>
      <c r="F75" s="33"/>
      <c r="G75" s="33"/>
      <c r="H75" s="33"/>
      <c r="J75" s="28"/>
      <c r="K75" s="29"/>
      <c r="L75" s="28"/>
      <c r="M75" s="30"/>
    </row>
    <row r="76" spans="1:17" ht="16.5" customHeight="1">
      <c r="A76" s="23"/>
      <c r="B76" s="34"/>
      <c r="C76" s="35"/>
      <c r="D76" s="23"/>
      <c r="E76" s="23"/>
      <c r="F76" s="23"/>
      <c r="G76" s="23"/>
      <c r="H76" s="23"/>
      <c r="I76" s="23"/>
      <c r="J76" s="23"/>
      <c r="K76" s="23"/>
      <c r="Q76" s="32"/>
    </row>
    <row r="77" spans="1:11" ht="15.75" customHeight="1">
      <c r="A77" s="23"/>
      <c r="B77" s="36" t="s">
        <v>8</v>
      </c>
      <c r="C77" s="55">
        <f>AVERAGE(C5:C64)</f>
        <v>625.1866072533335</v>
      </c>
      <c r="D77" s="37"/>
      <c r="E77" s="34"/>
      <c r="F77" s="34"/>
      <c r="G77" s="23"/>
      <c r="H77" s="38" t="s">
        <v>8</v>
      </c>
      <c r="I77" s="39" t="s">
        <v>20</v>
      </c>
      <c r="J77" s="40"/>
      <c r="K77" s="41"/>
    </row>
    <row r="78" spans="1:11" ht="15.75" customHeight="1">
      <c r="A78" s="23"/>
      <c r="B78" s="42" t="s">
        <v>10</v>
      </c>
      <c r="C78" s="56">
        <f>STDEV(C5:C64)</f>
        <v>315.3159258624174</v>
      </c>
      <c r="D78" s="37"/>
      <c r="E78" s="34"/>
      <c r="F78" s="34"/>
      <c r="G78" s="23"/>
      <c r="H78" s="44" t="s">
        <v>10</v>
      </c>
      <c r="I78" s="45" t="s">
        <v>12</v>
      </c>
      <c r="J78" s="46"/>
      <c r="K78" s="47"/>
    </row>
    <row r="79" spans="1:15" ht="15.75" customHeight="1">
      <c r="A79" s="34"/>
      <c r="B79" s="42" t="s">
        <v>13</v>
      </c>
      <c r="C79" s="43">
        <f>C78/C77</f>
        <v>0.5043548953291116</v>
      </c>
      <c r="D79" s="37"/>
      <c r="E79" s="48">
        <f>C79*100</f>
        <v>50.43548953291116</v>
      </c>
      <c r="F79" s="34" t="s">
        <v>2</v>
      </c>
      <c r="G79" s="23"/>
      <c r="H79" s="44" t="s">
        <v>13</v>
      </c>
      <c r="I79" s="45" t="s">
        <v>14</v>
      </c>
      <c r="J79" s="46"/>
      <c r="K79" s="47"/>
      <c r="M79" s="54" t="s">
        <v>19</v>
      </c>
      <c r="N79" s="75">
        <f>C84-C85-C86</f>
        <v>43</v>
      </c>
      <c r="O79" s="2" t="s">
        <v>0</v>
      </c>
    </row>
    <row r="80" spans="1:15" ht="15.75" customHeight="1">
      <c r="A80" s="34"/>
      <c r="B80" s="42" t="s">
        <v>9</v>
      </c>
      <c r="C80" s="56">
        <f>C77-C78</f>
        <v>309.8706813909161</v>
      </c>
      <c r="D80" s="37"/>
      <c r="E80" s="34"/>
      <c r="F80" s="34"/>
      <c r="G80" s="23"/>
      <c r="H80" s="44" t="s">
        <v>9</v>
      </c>
      <c r="I80" s="45" t="s">
        <v>15</v>
      </c>
      <c r="J80" s="46"/>
      <c r="K80" s="47"/>
      <c r="M80" s="54" t="s">
        <v>18</v>
      </c>
      <c r="N80" s="75">
        <f>C85</f>
        <v>8</v>
      </c>
      <c r="O80" s="2" t="s">
        <v>0</v>
      </c>
    </row>
    <row r="81" spans="1:15" ht="15.75" customHeight="1">
      <c r="A81" s="34"/>
      <c r="B81" s="49" t="s">
        <v>11</v>
      </c>
      <c r="C81" s="57">
        <f>C77+C78</f>
        <v>940.5025331157508</v>
      </c>
      <c r="D81" s="37"/>
      <c r="E81" s="34"/>
      <c r="F81" s="34"/>
      <c r="G81" s="23"/>
      <c r="H81" s="50" t="s">
        <v>11</v>
      </c>
      <c r="I81" s="51" t="s">
        <v>16</v>
      </c>
      <c r="J81" s="52"/>
      <c r="K81" s="53"/>
      <c r="M81" s="54" t="s">
        <v>17</v>
      </c>
      <c r="N81" s="75">
        <f>C86</f>
        <v>9</v>
      </c>
      <c r="O81" s="2" t="s">
        <v>0</v>
      </c>
    </row>
    <row r="82" spans="1:6" ht="17.25" customHeight="1">
      <c r="A82" s="31"/>
      <c r="C82" s="31"/>
      <c r="D82" s="31"/>
      <c r="E82" s="31"/>
      <c r="F82" s="31"/>
    </row>
    <row r="83" spans="1:3" ht="11.25">
      <c r="A83" s="31"/>
      <c r="C83" s="31"/>
    </row>
    <row r="84" spans="1:3" ht="11.25">
      <c r="A84" s="31"/>
      <c r="C84" s="2">
        <f>MAX(I5:I73)</f>
        <v>60</v>
      </c>
    </row>
    <row r="85" ht="11.25">
      <c r="C85" s="74">
        <f>COUNTIF(C5:C63,"&gt;948")</f>
        <v>8</v>
      </c>
    </row>
    <row r="86" ht="11.25">
      <c r="C86" s="74">
        <f>COUNTIF(C5:C63,"&lt;311")</f>
        <v>9</v>
      </c>
    </row>
  </sheetData>
  <sheetProtection/>
  <mergeCells count="2">
    <mergeCell ref="B2:B4"/>
    <mergeCell ref="K64:N6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2024-02-22T02:39:31Z</dcterms:modified>
  <cp:category/>
  <cp:version/>
  <cp:contentType/>
  <cp:contentStatus/>
</cp:coreProperties>
</file>