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5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<sst xmlns="http://schemas.openxmlformats.org/spreadsheetml/2006/main" count="38" uniqueCount="23">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</sst>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825"/>
          <c:w val="0.861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P.56A'!$C$5:$C$27</c:f>
              <c:numCache>
                <c:ptCount val="23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78.49440000000003</c:v>
                </c:pt>
              </c:numCache>
            </c:numRef>
          </c:val>
        </c:ser>
        <c:axId val="55437432"/>
        <c:axId val="29174841"/>
      </c:barChart>
      <c:lineChart>
        <c:grouping val="standard"/>
        <c:varyColors val="0"/>
        <c:ser>
          <c:idx val="1"/>
          <c:order val="1"/>
          <c:tx>
            <c:v>ค่าเฉลี่ย (2542 - 2563 )อยู่ระหว่างค่า+-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P.56A'!$E$5:$E$26</c:f>
              <c:numCache>
                <c:ptCount val="22"/>
                <c:pt idx="0">
                  <c:v>153.61903781818182</c:v>
                </c:pt>
                <c:pt idx="1">
                  <c:v>153.61903781818182</c:v>
                </c:pt>
                <c:pt idx="2">
                  <c:v>153.61903781818182</c:v>
                </c:pt>
                <c:pt idx="3">
                  <c:v>153.61903781818182</c:v>
                </c:pt>
                <c:pt idx="4">
                  <c:v>153.61903781818182</c:v>
                </c:pt>
                <c:pt idx="5">
                  <c:v>153.61903781818182</c:v>
                </c:pt>
                <c:pt idx="6">
                  <c:v>153.61903781818182</c:v>
                </c:pt>
                <c:pt idx="7">
                  <c:v>153.61903781818182</c:v>
                </c:pt>
                <c:pt idx="8">
                  <c:v>153.61903781818182</c:v>
                </c:pt>
                <c:pt idx="9">
                  <c:v>153.61903781818182</c:v>
                </c:pt>
                <c:pt idx="10">
                  <c:v>153.61903781818182</c:v>
                </c:pt>
                <c:pt idx="11">
                  <c:v>153.61903781818182</c:v>
                </c:pt>
                <c:pt idx="12">
                  <c:v>153.61903781818182</c:v>
                </c:pt>
                <c:pt idx="13">
                  <c:v>153.61903781818182</c:v>
                </c:pt>
                <c:pt idx="14">
                  <c:v>153.61903781818182</c:v>
                </c:pt>
                <c:pt idx="15">
                  <c:v>153.61903781818182</c:v>
                </c:pt>
                <c:pt idx="16">
                  <c:v>153.61903781818182</c:v>
                </c:pt>
                <c:pt idx="17">
                  <c:v>153.61903781818182</c:v>
                </c:pt>
                <c:pt idx="18">
                  <c:v>153.61903781818182</c:v>
                </c:pt>
                <c:pt idx="19">
                  <c:v>153.61903781818182</c:v>
                </c:pt>
                <c:pt idx="20">
                  <c:v>153.61903781818182</c:v>
                </c:pt>
                <c:pt idx="21">
                  <c:v>153.61903781818182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P.56A'!$H$5:$H$26</c:f>
              <c:numCache>
                <c:ptCount val="22"/>
                <c:pt idx="0">
                  <c:v>225.0722375918087</c:v>
                </c:pt>
                <c:pt idx="1">
                  <c:v>225.0722375918087</c:v>
                </c:pt>
                <c:pt idx="2">
                  <c:v>225.0722375918087</c:v>
                </c:pt>
                <c:pt idx="3">
                  <c:v>225.0722375918087</c:v>
                </c:pt>
                <c:pt idx="4">
                  <c:v>225.0722375918087</c:v>
                </c:pt>
                <c:pt idx="5">
                  <c:v>225.0722375918087</c:v>
                </c:pt>
                <c:pt idx="6">
                  <c:v>225.0722375918087</c:v>
                </c:pt>
                <c:pt idx="7">
                  <c:v>225.0722375918087</c:v>
                </c:pt>
                <c:pt idx="8">
                  <c:v>225.0722375918087</c:v>
                </c:pt>
                <c:pt idx="9">
                  <c:v>225.0722375918087</c:v>
                </c:pt>
                <c:pt idx="10">
                  <c:v>225.0722375918087</c:v>
                </c:pt>
                <c:pt idx="11">
                  <c:v>225.0722375918087</c:v>
                </c:pt>
                <c:pt idx="12">
                  <c:v>225.0722375918087</c:v>
                </c:pt>
                <c:pt idx="13">
                  <c:v>225.0722375918087</c:v>
                </c:pt>
                <c:pt idx="14">
                  <c:v>225.0722375918087</c:v>
                </c:pt>
                <c:pt idx="15">
                  <c:v>225.0722375918087</c:v>
                </c:pt>
                <c:pt idx="16">
                  <c:v>225.0722375918087</c:v>
                </c:pt>
                <c:pt idx="17">
                  <c:v>225.0722375918087</c:v>
                </c:pt>
                <c:pt idx="18">
                  <c:v>225.0722375918087</c:v>
                </c:pt>
                <c:pt idx="19">
                  <c:v>225.0722375918087</c:v>
                </c:pt>
                <c:pt idx="20">
                  <c:v>225.0722375918087</c:v>
                </c:pt>
                <c:pt idx="21">
                  <c:v>225.0722375918087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P.56A'!$F$5:$F$26</c:f>
              <c:numCache>
                <c:ptCount val="22"/>
                <c:pt idx="0">
                  <c:v>82.16583804455497</c:v>
                </c:pt>
                <c:pt idx="1">
                  <c:v>82.16583804455497</c:v>
                </c:pt>
                <c:pt idx="2">
                  <c:v>82.16583804455497</c:v>
                </c:pt>
                <c:pt idx="3">
                  <c:v>82.16583804455497</c:v>
                </c:pt>
                <c:pt idx="4">
                  <c:v>82.16583804455497</c:v>
                </c:pt>
                <c:pt idx="5">
                  <c:v>82.16583804455497</c:v>
                </c:pt>
                <c:pt idx="6">
                  <c:v>82.16583804455497</c:v>
                </c:pt>
                <c:pt idx="7">
                  <c:v>82.16583804455497</c:v>
                </c:pt>
                <c:pt idx="8">
                  <c:v>82.16583804455497</c:v>
                </c:pt>
                <c:pt idx="9">
                  <c:v>82.16583804455497</c:v>
                </c:pt>
                <c:pt idx="10">
                  <c:v>82.16583804455497</c:v>
                </c:pt>
                <c:pt idx="11">
                  <c:v>82.16583804455497</c:v>
                </c:pt>
                <c:pt idx="12">
                  <c:v>82.16583804455497</c:v>
                </c:pt>
                <c:pt idx="13">
                  <c:v>82.16583804455497</c:v>
                </c:pt>
                <c:pt idx="14">
                  <c:v>82.16583804455497</c:v>
                </c:pt>
                <c:pt idx="15">
                  <c:v>82.16583804455497</c:v>
                </c:pt>
                <c:pt idx="16">
                  <c:v>82.16583804455497</c:v>
                </c:pt>
                <c:pt idx="17">
                  <c:v>82.16583804455497</c:v>
                </c:pt>
                <c:pt idx="18">
                  <c:v>82.16583804455497</c:v>
                </c:pt>
                <c:pt idx="19">
                  <c:v>82.16583804455497</c:v>
                </c:pt>
                <c:pt idx="20">
                  <c:v>82.16583804455497</c:v>
                </c:pt>
                <c:pt idx="21">
                  <c:v>82.16583804455497</c:v>
                </c:pt>
              </c:numCache>
            </c:numRef>
          </c:val>
          <c:smooth val="0"/>
        </c:ser>
        <c:axId val="55437432"/>
        <c:axId val="29174841"/>
      </c:lineChart>
      <c:cat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174841"/>
        <c:crossesAt val="0"/>
        <c:auto val="1"/>
        <c:lblOffset val="100"/>
        <c:tickLblSkip val="1"/>
        <c:noMultiLvlLbl val="0"/>
      </c:catAx>
      <c:valAx>
        <c:axId val="2917484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3743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5425"/>
          <c:w val="0.9487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8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15"/>
          <c:w val="0.85475"/>
          <c:h val="0.75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P.56A'!$C$5:$C$26</c:f>
              <c:numCache>
                <c:ptCount val="22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(2542- 2563 )22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P.56A'!$E$5:$E$26</c:f>
              <c:numCache>
                <c:ptCount val="22"/>
                <c:pt idx="0">
                  <c:v>153.61903781818182</c:v>
                </c:pt>
                <c:pt idx="1">
                  <c:v>153.61903781818182</c:v>
                </c:pt>
                <c:pt idx="2">
                  <c:v>153.61903781818182</c:v>
                </c:pt>
                <c:pt idx="3">
                  <c:v>153.61903781818182</c:v>
                </c:pt>
                <c:pt idx="4">
                  <c:v>153.61903781818182</c:v>
                </c:pt>
                <c:pt idx="5">
                  <c:v>153.61903781818182</c:v>
                </c:pt>
                <c:pt idx="6">
                  <c:v>153.61903781818182</c:v>
                </c:pt>
                <c:pt idx="7">
                  <c:v>153.61903781818182</c:v>
                </c:pt>
                <c:pt idx="8">
                  <c:v>153.61903781818182</c:v>
                </c:pt>
                <c:pt idx="9">
                  <c:v>153.61903781818182</c:v>
                </c:pt>
                <c:pt idx="10">
                  <c:v>153.61903781818182</c:v>
                </c:pt>
                <c:pt idx="11">
                  <c:v>153.61903781818182</c:v>
                </c:pt>
                <c:pt idx="12">
                  <c:v>153.61903781818182</c:v>
                </c:pt>
                <c:pt idx="13">
                  <c:v>153.61903781818182</c:v>
                </c:pt>
                <c:pt idx="14">
                  <c:v>153.61903781818182</c:v>
                </c:pt>
                <c:pt idx="15">
                  <c:v>153.61903781818182</c:v>
                </c:pt>
                <c:pt idx="16">
                  <c:v>153.61903781818182</c:v>
                </c:pt>
                <c:pt idx="17">
                  <c:v>153.61903781818182</c:v>
                </c:pt>
                <c:pt idx="18">
                  <c:v>153.61903781818182</c:v>
                </c:pt>
                <c:pt idx="19">
                  <c:v>153.61903781818182</c:v>
                </c:pt>
                <c:pt idx="20">
                  <c:v>153.61903781818182</c:v>
                </c:pt>
                <c:pt idx="21">
                  <c:v>153.61903781818182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P.56A'!$B$5:$B$27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P.56A'!$D$5:$D$27</c:f>
              <c:numCache>
                <c:ptCount val="23"/>
                <c:pt idx="22">
                  <c:v>78.49440000000003</c:v>
                </c:pt>
              </c:numCache>
            </c:numRef>
          </c:val>
          <c:smooth val="0"/>
        </c:ser>
        <c:marker val="1"/>
        <c:axId val="61246978"/>
        <c:axId val="14351891"/>
      </c:lineChart>
      <c:catAx>
        <c:axId val="6124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351891"/>
        <c:crossesAt val="0"/>
        <c:auto val="1"/>
        <c:lblOffset val="100"/>
        <c:tickLblSkip val="1"/>
        <c:noMultiLvlLbl val="0"/>
      </c:catAx>
      <c:valAx>
        <c:axId val="1435189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24697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25"/>
          <c:w val="0.989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0.4395</cdr:y>
    </cdr:from>
    <cdr:to>
      <cdr:x>0.64275</cdr:x>
      <cdr:y>0.48225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270510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0.6485</cdr:x>
      <cdr:y>0.3515</cdr:y>
    </cdr:from>
    <cdr:to>
      <cdr:x>0.792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6096000" y="2162175"/>
          <a:ext cx="135255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0.27375</cdr:x>
      <cdr:y>0.62875</cdr:y>
    </cdr:from>
    <cdr:to>
      <cdr:x>0.417</cdr:x>
      <cdr:y>0.67375</cdr:y>
    </cdr:to>
    <cdr:sp>
      <cdr:nvSpPr>
        <cdr:cNvPr id="3" name="TextBox 1"/>
        <cdr:cNvSpPr txBox="1">
          <a:spLocks noChangeArrowheads="1"/>
        </cdr:cNvSpPr>
      </cdr:nvSpPr>
      <cdr:spPr>
        <a:xfrm>
          <a:off x="2571750" y="3876675"/>
          <a:ext cx="1343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0.31125</cdr:y>
    </cdr:from>
    <cdr:to>
      <cdr:x>0.23675</cdr:x>
      <cdr:y>0.50975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1914525"/>
          <a:ext cx="514350" cy="1228725"/>
        </a:xfrm>
        <a:prstGeom prst="curvedConnector3">
          <a:avLst>
            <a:gd name="adj" fmla="val -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20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58">
        <v>128.862</v>
      </c>
      <c r="D5" s="59"/>
      <c r="E5" s="60">
        <f aca="true" t="shared" si="0" ref="E5:E26">$C$59</f>
        <v>153.61903781818182</v>
      </c>
      <c r="F5" s="61">
        <f aca="true" t="shared" si="1" ref="F5:F26">+$C$62</f>
        <v>82.16583804455497</v>
      </c>
      <c r="G5" s="62">
        <f aca="true" t="shared" si="2" ref="G5:G26">$C$60</f>
        <v>71.45319977362685</v>
      </c>
      <c r="H5" s="63">
        <f aca="true" t="shared" si="3" ref="H5:H26">+$C$63</f>
        <v>225.0722375918087</v>
      </c>
      <c r="I5" s="2">
        <v>1</v>
      </c>
    </row>
    <row r="6" spans="2:9" ht="12">
      <c r="B6" s="22">
        <v>2543</v>
      </c>
      <c r="C6" s="64">
        <v>111.4</v>
      </c>
      <c r="D6" s="59"/>
      <c r="E6" s="65">
        <f t="shared" si="0"/>
        <v>153.61903781818182</v>
      </c>
      <c r="F6" s="66">
        <f t="shared" si="1"/>
        <v>82.16583804455497</v>
      </c>
      <c r="G6" s="67">
        <f t="shared" si="2"/>
        <v>71.45319977362685</v>
      </c>
      <c r="H6" s="68">
        <f t="shared" si="3"/>
        <v>225.0722375918087</v>
      </c>
      <c r="I6" s="2">
        <f>I5+1</f>
        <v>2</v>
      </c>
    </row>
    <row r="7" spans="2:9" ht="12">
      <c r="B7" s="22">
        <v>2544</v>
      </c>
      <c r="C7" s="64">
        <v>152.06</v>
      </c>
      <c r="D7" s="59"/>
      <c r="E7" s="65">
        <f t="shared" si="0"/>
        <v>153.61903781818182</v>
      </c>
      <c r="F7" s="66">
        <f t="shared" si="1"/>
        <v>82.16583804455497</v>
      </c>
      <c r="G7" s="67">
        <f t="shared" si="2"/>
        <v>71.45319977362685</v>
      </c>
      <c r="H7" s="68">
        <f t="shared" si="3"/>
        <v>225.0722375918087</v>
      </c>
      <c r="I7" s="2">
        <f aca="true" t="shared" si="4" ref="I7:I26">I6+1</f>
        <v>3</v>
      </c>
    </row>
    <row r="8" spans="2:9" ht="12">
      <c r="B8" s="22">
        <v>2545</v>
      </c>
      <c r="C8" s="64">
        <v>184.53799999999998</v>
      </c>
      <c r="D8" s="59"/>
      <c r="E8" s="65">
        <f t="shared" si="0"/>
        <v>153.61903781818182</v>
      </c>
      <c r="F8" s="66">
        <f t="shared" si="1"/>
        <v>82.16583804455497</v>
      </c>
      <c r="G8" s="67">
        <f t="shared" si="2"/>
        <v>71.45319977362685</v>
      </c>
      <c r="H8" s="68">
        <f t="shared" si="3"/>
        <v>225.0722375918087</v>
      </c>
      <c r="I8" s="2">
        <f t="shared" si="4"/>
        <v>4</v>
      </c>
    </row>
    <row r="9" spans="2:9" ht="12">
      <c r="B9" s="22">
        <v>2546</v>
      </c>
      <c r="C9" s="64">
        <v>132.231</v>
      </c>
      <c r="D9" s="59"/>
      <c r="E9" s="65">
        <f t="shared" si="0"/>
        <v>153.61903781818182</v>
      </c>
      <c r="F9" s="66">
        <f t="shared" si="1"/>
        <v>82.16583804455497</v>
      </c>
      <c r="G9" s="67">
        <f t="shared" si="2"/>
        <v>71.45319977362685</v>
      </c>
      <c r="H9" s="68">
        <f t="shared" si="3"/>
        <v>225.0722375918087</v>
      </c>
      <c r="I9" s="2">
        <f t="shared" si="4"/>
        <v>5</v>
      </c>
    </row>
    <row r="10" spans="2:9" ht="12">
      <c r="B10" s="22">
        <v>2547</v>
      </c>
      <c r="C10" s="64">
        <v>251.745</v>
      </c>
      <c r="D10" s="59"/>
      <c r="E10" s="65">
        <f t="shared" si="0"/>
        <v>153.61903781818182</v>
      </c>
      <c r="F10" s="66">
        <f t="shared" si="1"/>
        <v>82.16583804455497</v>
      </c>
      <c r="G10" s="67">
        <f t="shared" si="2"/>
        <v>71.45319977362685</v>
      </c>
      <c r="H10" s="68">
        <f t="shared" si="3"/>
        <v>225.0722375918087</v>
      </c>
      <c r="I10" s="2">
        <f t="shared" si="4"/>
        <v>6</v>
      </c>
    </row>
    <row r="11" spans="2:9" ht="12">
      <c r="B11" s="22">
        <v>2548</v>
      </c>
      <c r="C11" s="64">
        <v>350.97235200000006</v>
      </c>
      <c r="D11" s="59"/>
      <c r="E11" s="65">
        <f t="shared" si="0"/>
        <v>153.61903781818182</v>
      </c>
      <c r="F11" s="66">
        <f t="shared" si="1"/>
        <v>82.16583804455497</v>
      </c>
      <c r="G11" s="67">
        <f t="shared" si="2"/>
        <v>71.45319977362685</v>
      </c>
      <c r="H11" s="68">
        <f t="shared" si="3"/>
        <v>225.0722375918087</v>
      </c>
      <c r="I11" s="2">
        <f t="shared" si="4"/>
        <v>7</v>
      </c>
    </row>
    <row r="12" spans="2:9" ht="12">
      <c r="B12" s="22">
        <v>2549</v>
      </c>
      <c r="C12" s="64">
        <v>170.76441599999998</v>
      </c>
      <c r="D12" s="59"/>
      <c r="E12" s="65">
        <f t="shared" si="0"/>
        <v>153.61903781818182</v>
      </c>
      <c r="F12" s="66">
        <f t="shared" si="1"/>
        <v>82.16583804455497</v>
      </c>
      <c r="G12" s="67">
        <f t="shared" si="2"/>
        <v>71.45319977362685</v>
      </c>
      <c r="H12" s="68">
        <f t="shared" si="3"/>
        <v>225.0722375918087</v>
      </c>
      <c r="I12" s="2">
        <f t="shared" si="4"/>
        <v>8</v>
      </c>
    </row>
    <row r="13" spans="2:9" ht="12">
      <c r="B13" s="22">
        <v>2550</v>
      </c>
      <c r="C13" s="64">
        <v>161.578368</v>
      </c>
      <c r="D13" s="59"/>
      <c r="E13" s="65">
        <f t="shared" si="0"/>
        <v>153.61903781818182</v>
      </c>
      <c r="F13" s="66">
        <f t="shared" si="1"/>
        <v>82.16583804455497</v>
      </c>
      <c r="G13" s="67">
        <f t="shared" si="2"/>
        <v>71.45319977362685</v>
      </c>
      <c r="H13" s="68">
        <f t="shared" si="3"/>
        <v>225.0722375918087</v>
      </c>
      <c r="I13" s="2">
        <f t="shared" si="4"/>
        <v>9</v>
      </c>
    </row>
    <row r="14" spans="2:9" ht="12">
      <c r="B14" s="22">
        <v>2551</v>
      </c>
      <c r="C14" s="64">
        <v>184.96</v>
      </c>
      <c r="D14" s="59"/>
      <c r="E14" s="65">
        <f t="shared" si="0"/>
        <v>153.61903781818182</v>
      </c>
      <c r="F14" s="66">
        <f t="shared" si="1"/>
        <v>82.16583804455497</v>
      </c>
      <c r="G14" s="67">
        <f t="shared" si="2"/>
        <v>71.45319977362685</v>
      </c>
      <c r="H14" s="68">
        <f t="shared" si="3"/>
        <v>225.0722375918087</v>
      </c>
      <c r="I14" s="2">
        <f t="shared" si="4"/>
        <v>10</v>
      </c>
    </row>
    <row r="15" spans="2:9" ht="12">
      <c r="B15" s="22">
        <v>2552</v>
      </c>
      <c r="C15" s="64">
        <v>155.62</v>
      </c>
      <c r="D15" s="59"/>
      <c r="E15" s="65">
        <f t="shared" si="0"/>
        <v>153.61903781818182</v>
      </c>
      <c r="F15" s="66">
        <f t="shared" si="1"/>
        <v>82.16583804455497</v>
      </c>
      <c r="G15" s="67">
        <f t="shared" si="2"/>
        <v>71.45319977362685</v>
      </c>
      <c r="H15" s="68">
        <f t="shared" si="3"/>
        <v>225.0722375918087</v>
      </c>
      <c r="I15" s="2">
        <f t="shared" si="4"/>
        <v>11</v>
      </c>
    </row>
    <row r="16" spans="2:9" ht="12">
      <c r="B16" s="22">
        <v>2553</v>
      </c>
      <c r="C16" s="64">
        <v>179.10115200000004</v>
      </c>
      <c r="D16" s="59"/>
      <c r="E16" s="65">
        <f t="shared" si="0"/>
        <v>153.61903781818182</v>
      </c>
      <c r="F16" s="66">
        <f t="shared" si="1"/>
        <v>82.16583804455497</v>
      </c>
      <c r="G16" s="67">
        <f t="shared" si="2"/>
        <v>71.45319977362685</v>
      </c>
      <c r="H16" s="68">
        <f t="shared" si="3"/>
        <v>225.0722375918087</v>
      </c>
      <c r="I16" s="2">
        <f t="shared" si="4"/>
        <v>12</v>
      </c>
    </row>
    <row r="17" spans="2:9" ht="12">
      <c r="B17" s="22">
        <v>2554</v>
      </c>
      <c r="C17" s="64">
        <v>294.05289600000003</v>
      </c>
      <c r="D17" s="59"/>
      <c r="E17" s="65">
        <f t="shared" si="0"/>
        <v>153.61903781818182</v>
      </c>
      <c r="F17" s="66">
        <f t="shared" si="1"/>
        <v>82.16583804455497</v>
      </c>
      <c r="G17" s="67">
        <f t="shared" si="2"/>
        <v>71.45319977362685</v>
      </c>
      <c r="H17" s="68">
        <f t="shared" si="3"/>
        <v>225.0722375918087</v>
      </c>
      <c r="I17" s="2">
        <f t="shared" si="4"/>
        <v>13</v>
      </c>
    </row>
    <row r="18" spans="2:9" ht="12">
      <c r="B18" s="22">
        <v>2555</v>
      </c>
      <c r="C18" s="64">
        <v>96.25910400000002</v>
      </c>
      <c r="D18" s="59"/>
      <c r="E18" s="65">
        <f t="shared" si="0"/>
        <v>153.61903781818182</v>
      </c>
      <c r="F18" s="66">
        <f t="shared" si="1"/>
        <v>82.16583804455497</v>
      </c>
      <c r="G18" s="67">
        <f t="shared" si="2"/>
        <v>71.45319977362685</v>
      </c>
      <c r="H18" s="68">
        <f t="shared" si="3"/>
        <v>225.0722375918087</v>
      </c>
      <c r="I18" s="2">
        <f t="shared" si="4"/>
        <v>14</v>
      </c>
    </row>
    <row r="19" spans="2:9" ht="12">
      <c r="B19" s="22">
        <v>2556</v>
      </c>
      <c r="C19" s="64">
        <v>135.06220800000003</v>
      </c>
      <c r="D19" s="59"/>
      <c r="E19" s="65">
        <f t="shared" si="0"/>
        <v>153.61903781818182</v>
      </c>
      <c r="F19" s="66">
        <f t="shared" si="1"/>
        <v>82.16583804455497</v>
      </c>
      <c r="G19" s="67">
        <f t="shared" si="2"/>
        <v>71.45319977362685</v>
      </c>
      <c r="H19" s="68">
        <f t="shared" si="3"/>
        <v>225.0722375918087</v>
      </c>
      <c r="I19" s="2">
        <f t="shared" si="4"/>
        <v>15</v>
      </c>
    </row>
    <row r="20" spans="2:9" ht="12">
      <c r="B20" s="22">
        <v>2557</v>
      </c>
      <c r="C20" s="64">
        <v>126.45</v>
      </c>
      <c r="D20" s="59"/>
      <c r="E20" s="65">
        <f t="shared" si="0"/>
        <v>153.61903781818182</v>
      </c>
      <c r="F20" s="66">
        <f t="shared" si="1"/>
        <v>82.16583804455497</v>
      </c>
      <c r="G20" s="67">
        <f t="shared" si="2"/>
        <v>71.45319977362685</v>
      </c>
      <c r="H20" s="68">
        <f t="shared" si="3"/>
        <v>225.0722375918087</v>
      </c>
      <c r="I20" s="2">
        <f t="shared" si="4"/>
        <v>16</v>
      </c>
    </row>
    <row r="21" spans="2:9" ht="12">
      <c r="B21" s="22">
        <v>2558</v>
      </c>
      <c r="C21" s="64">
        <v>48.260448000000004</v>
      </c>
      <c r="D21" s="59"/>
      <c r="E21" s="65">
        <f t="shared" si="0"/>
        <v>153.61903781818182</v>
      </c>
      <c r="F21" s="66">
        <f t="shared" si="1"/>
        <v>82.16583804455497</v>
      </c>
      <c r="G21" s="67">
        <f t="shared" si="2"/>
        <v>71.45319977362685</v>
      </c>
      <c r="H21" s="68">
        <f t="shared" si="3"/>
        <v>225.0722375918087</v>
      </c>
      <c r="I21" s="2">
        <f t="shared" si="4"/>
        <v>17</v>
      </c>
    </row>
    <row r="22" spans="2:9" ht="12">
      <c r="B22" s="22">
        <v>2559</v>
      </c>
      <c r="C22" s="64">
        <v>93.801888</v>
      </c>
      <c r="D22" s="59"/>
      <c r="E22" s="65">
        <f t="shared" si="0"/>
        <v>153.61903781818182</v>
      </c>
      <c r="F22" s="66">
        <f t="shared" si="1"/>
        <v>82.16583804455497</v>
      </c>
      <c r="G22" s="67">
        <f t="shared" si="2"/>
        <v>71.45319977362685</v>
      </c>
      <c r="H22" s="68">
        <f t="shared" si="3"/>
        <v>225.0722375918087</v>
      </c>
      <c r="I22" s="2">
        <f t="shared" si="4"/>
        <v>18</v>
      </c>
    </row>
    <row r="23" spans="2:9" ht="12">
      <c r="B23" s="72">
        <v>2560</v>
      </c>
      <c r="C23" s="69">
        <v>139.1</v>
      </c>
      <c r="D23" s="59"/>
      <c r="E23" s="65">
        <f t="shared" si="0"/>
        <v>153.61903781818182</v>
      </c>
      <c r="F23" s="66">
        <f t="shared" si="1"/>
        <v>82.16583804455497</v>
      </c>
      <c r="G23" s="67">
        <f t="shared" si="2"/>
        <v>71.45319977362685</v>
      </c>
      <c r="H23" s="68">
        <f t="shared" si="3"/>
        <v>225.0722375918087</v>
      </c>
      <c r="I23" s="2">
        <f t="shared" si="4"/>
        <v>19</v>
      </c>
    </row>
    <row r="24" spans="2:9" ht="12">
      <c r="B24" s="22">
        <v>2561</v>
      </c>
      <c r="C24" s="64">
        <v>139.9</v>
      </c>
      <c r="D24" s="59"/>
      <c r="E24" s="65">
        <f t="shared" si="0"/>
        <v>153.61903781818182</v>
      </c>
      <c r="F24" s="66">
        <f t="shared" si="1"/>
        <v>82.16583804455497</v>
      </c>
      <c r="G24" s="67">
        <f t="shared" si="2"/>
        <v>71.45319977362685</v>
      </c>
      <c r="H24" s="68">
        <f t="shared" si="3"/>
        <v>225.0722375918087</v>
      </c>
      <c r="I24" s="2">
        <f t="shared" si="4"/>
        <v>20</v>
      </c>
    </row>
    <row r="25" spans="2:9" ht="12">
      <c r="B25" s="22">
        <v>2562</v>
      </c>
      <c r="C25" s="64">
        <v>62.5</v>
      </c>
      <c r="D25" s="59"/>
      <c r="E25" s="65">
        <f t="shared" si="0"/>
        <v>153.61903781818182</v>
      </c>
      <c r="F25" s="66">
        <f t="shared" si="1"/>
        <v>82.16583804455497</v>
      </c>
      <c r="G25" s="67">
        <f t="shared" si="2"/>
        <v>71.45319977362685</v>
      </c>
      <c r="H25" s="68">
        <f t="shared" si="3"/>
        <v>225.0722375918087</v>
      </c>
      <c r="I25" s="2">
        <f t="shared" si="4"/>
        <v>21</v>
      </c>
    </row>
    <row r="26" spans="2:9" ht="12">
      <c r="B26" s="22">
        <v>2563</v>
      </c>
      <c r="C26" s="64">
        <v>80.4</v>
      </c>
      <c r="D26" s="59"/>
      <c r="E26" s="65">
        <f t="shared" si="0"/>
        <v>153.61903781818182</v>
      </c>
      <c r="F26" s="66">
        <f t="shared" si="1"/>
        <v>82.16583804455497</v>
      </c>
      <c r="G26" s="67">
        <f t="shared" si="2"/>
        <v>71.45319977362685</v>
      </c>
      <c r="H26" s="68">
        <f t="shared" si="3"/>
        <v>225.0722375918087</v>
      </c>
      <c r="I26" s="2">
        <f t="shared" si="4"/>
        <v>22</v>
      </c>
    </row>
    <row r="27" spans="2:14" ht="12">
      <c r="B27" s="70">
        <v>2564</v>
      </c>
      <c r="C27" s="71">
        <v>78.49440000000003</v>
      </c>
      <c r="D27" s="73">
        <f>C27</f>
        <v>78.49440000000003</v>
      </c>
      <c r="E27" s="65"/>
      <c r="F27" s="66"/>
      <c r="G27" s="67"/>
      <c r="H27" s="68"/>
      <c r="K27" s="77" t="str">
        <f>'[1]std. - P.1'!$K$105:$N$105</f>
        <v>ปี 2564 ปริมาณน้ำสะสม 1 เม.ย.64 - 28 ก.พ.65</v>
      </c>
      <c r="L27" s="77"/>
      <c r="M27" s="77"/>
      <c r="N27" s="77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31"/>
      <c r="C56" s="32"/>
      <c r="D56" s="21"/>
      <c r="E56" s="33"/>
      <c r="F56" s="33"/>
      <c r="G56" s="33"/>
      <c r="H56" s="33"/>
      <c r="J56" s="28"/>
      <c r="K56" s="29"/>
      <c r="L56" s="28"/>
      <c r="M56" s="30"/>
    </row>
    <row r="57" spans="2:13" ht="12">
      <c r="B57" s="31"/>
      <c r="C57" s="32"/>
      <c r="D57" s="21"/>
      <c r="E57" s="33"/>
      <c r="F57" s="33"/>
      <c r="G57" s="33"/>
      <c r="H57" s="33"/>
      <c r="J57" s="28"/>
      <c r="K57" s="29"/>
      <c r="L57" s="28"/>
      <c r="M57" s="30"/>
    </row>
    <row r="58" spans="1:17" ht="16.5" customHeight="1">
      <c r="A58" s="23"/>
      <c r="B58" s="34"/>
      <c r="C58" s="35"/>
      <c r="D58" s="23"/>
      <c r="E58" s="23"/>
      <c r="F58" s="23"/>
      <c r="G58" s="23"/>
      <c r="H58" s="23"/>
      <c r="I58" s="23"/>
      <c r="J58" s="23"/>
      <c r="K58" s="23"/>
      <c r="Q58" s="32"/>
    </row>
    <row r="59" spans="1:11" ht="15.75" customHeight="1">
      <c r="A59" s="23"/>
      <c r="B59" s="36" t="s">
        <v>8</v>
      </c>
      <c r="C59" s="55">
        <f>AVERAGE(C5:C26)</f>
        <v>153.61903781818182</v>
      </c>
      <c r="D59" s="37"/>
      <c r="E59" s="34"/>
      <c r="F59" s="34"/>
      <c r="G59" s="23"/>
      <c r="H59" s="38" t="s">
        <v>8</v>
      </c>
      <c r="I59" s="39" t="s">
        <v>20</v>
      </c>
      <c r="J59" s="40"/>
      <c r="K59" s="41"/>
    </row>
    <row r="60" spans="1:11" ht="15.75" customHeight="1">
      <c r="A60" s="23"/>
      <c r="B60" s="42" t="s">
        <v>10</v>
      </c>
      <c r="C60" s="56">
        <f>STDEV(C5:C26)</f>
        <v>71.45319977362685</v>
      </c>
      <c r="D60" s="37"/>
      <c r="E60" s="34"/>
      <c r="F60" s="34"/>
      <c r="G60" s="23"/>
      <c r="H60" s="44" t="s">
        <v>10</v>
      </c>
      <c r="I60" s="45" t="s">
        <v>12</v>
      </c>
      <c r="J60" s="46"/>
      <c r="K60" s="47"/>
    </row>
    <row r="61" spans="1:15" ht="15.75" customHeight="1">
      <c r="A61" s="34"/>
      <c r="B61" s="42" t="s">
        <v>13</v>
      </c>
      <c r="C61" s="43">
        <f>C60/C59</f>
        <v>0.4651324522563172</v>
      </c>
      <c r="D61" s="37"/>
      <c r="E61" s="48">
        <f>C61*100</f>
        <v>46.51324522563172</v>
      </c>
      <c r="F61" s="34" t="s">
        <v>2</v>
      </c>
      <c r="G61" s="23"/>
      <c r="H61" s="44" t="s">
        <v>13</v>
      </c>
      <c r="I61" s="45" t="s">
        <v>14</v>
      </c>
      <c r="J61" s="46"/>
      <c r="K61" s="47"/>
      <c r="M61" s="54" t="s">
        <v>19</v>
      </c>
      <c r="N61" s="2">
        <f>C66-C67-C68</f>
        <v>16</v>
      </c>
      <c r="O61" s="2" t="s">
        <v>0</v>
      </c>
    </row>
    <row r="62" spans="1:15" ht="15.75" customHeight="1">
      <c r="A62" s="34"/>
      <c r="B62" s="42" t="s">
        <v>9</v>
      </c>
      <c r="C62" s="56">
        <f>C59-C60</f>
        <v>82.16583804455497</v>
      </c>
      <c r="D62" s="37"/>
      <c r="E62" s="34"/>
      <c r="F62" s="34"/>
      <c r="G62" s="23"/>
      <c r="H62" s="44" t="s">
        <v>9</v>
      </c>
      <c r="I62" s="45" t="s">
        <v>15</v>
      </c>
      <c r="J62" s="46"/>
      <c r="K62" s="47"/>
      <c r="M62" s="54" t="s">
        <v>18</v>
      </c>
      <c r="N62" s="2">
        <f>C67</f>
        <v>3</v>
      </c>
      <c r="O62" s="2" t="s">
        <v>0</v>
      </c>
    </row>
    <row r="63" spans="1:15" ht="15.75" customHeight="1">
      <c r="A63" s="34"/>
      <c r="B63" s="49" t="s">
        <v>11</v>
      </c>
      <c r="C63" s="57">
        <f>C59+C60</f>
        <v>225.0722375918087</v>
      </c>
      <c r="D63" s="37"/>
      <c r="E63" s="34"/>
      <c r="F63" s="34"/>
      <c r="G63" s="23"/>
      <c r="H63" s="50" t="s">
        <v>11</v>
      </c>
      <c r="I63" s="51" t="s">
        <v>16</v>
      </c>
      <c r="J63" s="52"/>
      <c r="K63" s="53"/>
      <c r="M63" s="54" t="s">
        <v>17</v>
      </c>
      <c r="N63" s="2">
        <f>C68</f>
        <v>3</v>
      </c>
      <c r="O63" s="2" t="s">
        <v>0</v>
      </c>
    </row>
    <row r="64" spans="1:6" ht="17.25" customHeight="1">
      <c r="A64" s="31"/>
      <c r="C64" s="31"/>
      <c r="D64" s="31"/>
      <c r="E64" s="31"/>
      <c r="F64" s="31"/>
    </row>
    <row r="65" spans="1:3" ht="12">
      <c r="A65" s="31"/>
      <c r="C65" s="31"/>
    </row>
    <row r="66" spans="1:3" ht="12">
      <c r="A66" s="31"/>
      <c r="C66" s="2">
        <f>MAX(I5:I55)</f>
        <v>22</v>
      </c>
    </row>
    <row r="67" ht="12">
      <c r="C67" s="2">
        <f>COUNTIF(C5:C26,"&gt;225")</f>
        <v>3</v>
      </c>
    </row>
    <row r="68" ht="12">
      <c r="C68" s="2">
        <f>COUNTIF(C5:C26,"&lt;82")</f>
        <v>3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2022-03-16T07:20:30Z</dcterms:modified>
  <cp:category/>
  <cp:version/>
  <cp:contentType/>
  <cp:contentStatus/>
</cp:coreProperties>
</file>