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105" windowWidth="9420" windowHeight="4455" activeTab="0"/>
  </bookViews>
  <sheets>
    <sheet name="H41p4a" sheetId="1" r:id="rId1"/>
    <sheet name="P.4A" sheetId="2" r:id="rId2"/>
  </sheets>
  <definedNames>
    <definedName name="_xlnm.Print_Area" localSheetId="0">'H41p4a'!$A$1:$O$94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<sst xmlns="http://schemas.openxmlformats.org/spreadsheetml/2006/main" count="116" uniqueCount="38">
  <si>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</si>
  <si>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</si>
  <si>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</si>
  <si>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</si>
  <si>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</si>
  <si>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</si>
  <si>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</si>
  <si>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</si>
  <si>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</si>
  <si>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</si>
  <si>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</si>
  <si>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</si>
  <si>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</si>
  <si>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</si>
  <si>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</si>
  <si>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</si>
  <si>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</si>
  <si>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</si>
  <si>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</si>
  <si>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</si>
  <si>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</si>
  <si>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</si>
  <si>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</si>
  <si>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t>พื้นที่รับน้ำ   1930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</si>
  <si>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</si>
  <si>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</si>
  <si>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</si>
  <si>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</si>
  <si>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</si>
  <si>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</si>
  <si>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</si>
  <si>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</si>
  <si>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</si>
  <si>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</si>
  <si>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</si>
  <si>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1,930   ตร.กม.</t>
  </si>
  <si>
    <t>ตลิ่งฝั่งซ้าย 339.01 ม.(ร.ท.ก.) ตลิ่งฝั่งขวา 338.37 ม.(ร.ท.ก.) ท้องน้ำ  ม.(ร.ท.ก.) ศูนย์เสาระดับน้ำ 334.000 ม.(ร.ท.ก.)</t>
  </si>
  <si>
    <t>ตลิ่งฝั่งซ้าย 339.01 ม.(ร.ท.ก.) ตลิ่งฝั่งขวา 338.37 ม.(ร.ท.ก.) ท้องน้ำ ม.(ร.ท.ก.) ศูนย์เสาระดับน้ำ 334.000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</si>
</sst>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mmm\-yyyy"/>
    <numFmt numFmtId="183" formatCode="0.0"/>
    <numFmt numFmtId="184" formatCode="bbbb"/>
    <numFmt numFmtId="185" formatCode="#,##0_ ;\-#,##0\ "/>
    <numFmt numFmtId="186" formatCode="0.000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3" xfId="0" applyNumberFormat="1" applyFont="1" applyBorder="1" applyAlignment="1">
      <alignment horizontal="centerContinuous"/>
    </xf>
    <xf numFmtId="2" fontId="11" fillId="0" borderId="14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2" fontId="10" fillId="0" borderId="17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178" fontId="11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left"/>
    </xf>
    <xf numFmtId="2" fontId="11" fillId="0" borderId="19" xfId="0" applyNumberFormat="1" applyFont="1" applyBorder="1" applyAlignment="1">
      <alignment horizontal="center"/>
    </xf>
    <xf numFmtId="178" fontId="11" fillId="0" borderId="15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2" fontId="11" fillId="0" borderId="16" xfId="0" applyNumberFormat="1" applyFont="1" applyBorder="1" applyAlignment="1">
      <alignment horizontal="left"/>
    </xf>
    <xf numFmtId="2" fontId="11" fillId="0" borderId="16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right"/>
    </xf>
    <xf numFmtId="178" fontId="11" fillId="0" borderId="16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16" fontId="7" fillId="0" borderId="22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6" fontId="7" fillId="0" borderId="23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center"/>
    </xf>
    <xf numFmtId="179" fontId="7" fillId="0" borderId="23" xfId="0" applyNumberFormat="1" applyFont="1" applyBorder="1" applyAlignment="1">
      <alignment horizontal="center"/>
    </xf>
    <xf numFmtId="16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183" fontId="7" fillId="0" borderId="0" xfId="0" applyNumberFormat="1" applyFont="1" applyAlignment="1">
      <alignment/>
    </xf>
    <xf numFmtId="2" fontId="7" fillId="33" borderId="25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8" xfId="0" applyNumberFormat="1" applyFont="1" applyBorder="1" applyAlignment="1">
      <alignment/>
    </xf>
    <xf numFmtId="179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7" fillId="0" borderId="20" xfId="0" applyNumberFormat="1" applyFont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178" fontId="7" fillId="0" borderId="23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6" fontId="15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34" borderId="31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180" fontId="7" fillId="35" borderId="34" xfId="0" applyNumberFormat="1" applyFont="1" applyFill="1" applyBorder="1" applyAlignment="1">
      <alignment horizontal="center"/>
    </xf>
    <xf numFmtId="4" fontId="7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35" borderId="31" xfId="0" applyNumberFormat="1" applyFont="1" applyFill="1" applyBorder="1" applyAlignment="1">
      <alignment horizontal="right"/>
    </xf>
    <xf numFmtId="4" fontId="7" fillId="35" borderId="34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8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86" fontId="7" fillId="0" borderId="25" xfId="0" applyNumberFormat="1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P.4A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9325"/>
          <c:w val="0.838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'P.4A'!$X$5:$X$72</c:f>
              <c:numCache/>
            </c:numRef>
          </c:cat>
          <c:val>
            <c:numRef>
              <c:f>'P.4A'!$Y$5:$Y$72</c:f>
              <c:numCache/>
            </c:numRef>
          </c:val>
        </c:ser>
        <c:axId val="13004070"/>
        <c:axId val="49927767"/>
      </c:barChart>
      <c:catAx>
        <c:axId val="130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9927767"/>
        <c:crosses val="autoZero"/>
        <c:auto val="1"/>
        <c:lblOffset val="100"/>
        <c:tickLblSkip val="3"/>
        <c:noMultiLvlLbl val="0"/>
      </c:catAx>
      <c:valAx>
        <c:axId val="4992776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300407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P.4A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895"/>
          <c:w val="0.795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'P.4A'!$X$5:$X$72</c:f>
              <c:numCache/>
            </c:numRef>
          </c:cat>
          <c:val>
            <c:numRef>
              <c:f>'P.4A'!$Z$5:$Z$72</c:f>
              <c:numCache/>
            </c:numRef>
          </c:val>
        </c:ser>
        <c:axId val="46696720"/>
        <c:axId val="17617297"/>
      </c:barChart>
      <c:catAx>
        <c:axId val="4669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7617297"/>
        <c:crosses val="autoZero"/>
        <c:auto val="1"/>
        <c:lblOffset val="100"/>
        <c:tickLblSkip val="3"/>
        <c:noMultiLvlLbl val="0"/>
      </c:catAx>
      <c:valAx>
        <c:axId val="1761729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669672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21</xdr:col>
      <xdr:colOff>523875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622935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zoomScalePageLayoutView="0" workbookViewId="0" topLeftCell="A79">
      <selection activeCell="V93" sqref="V93"/>
    </sheetView>
  </sheetViews>
  <sheetFormatPr defaultColWidth="9.33203125" defaultRowHeight="21"/>
  <cols>
    <col min="1" max="1" width="6.16015625" style="1" customWidth="1"/>
    <col min="2" max="2" width="7.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8.16015625" style="11" customWidth="1"/>
    <col min="11" max="11" width="7.16015625" style="6" customWidth="1"/>
    <col min="12" max="12" width="7.83203125" style="6" customWidth="1"/>
    <col min="13" max="13" width="8.332031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35</v>
      </c>
      <c r="M3" s="16"/>
      <c r="N3" s="13"/>
      <c r="O3" s="13"/>
    </row>
    <row r="4" spans="1:17" ht="18.75">
      <c r="A4" s="19" t="s">
        <v>36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18.75">
      <c r="A5" s="23"/>
      <c r="B5" s="24" t="s">
        <v>3</v>
      </c>
      <c r="C5" s="25"/>
      <c r="D5" s="26"/>
      <c r="E5" s="27"/>
      <c r="F5" s="27"/>
      <c r="G5" s="28"/>
      <c r="H5" s="29" t="s">
        <v>4</v>
      </c>
      <c r="I5" s="27"/>
      <c r="J5" s="29"/>
      <c r="K5" s="27"/>
      <c r="L5" s="27"/>
      <c r="M5" s="28"/>
      <c r="N5" s="30" t="s">
        <v>5</v>
      </c>
      <c r="O5" s="31"/>
    </row>
    <row r="6" spans="1:15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</row>
    <row r="7" spans="1:43" s="6" customFormat="1" ht="18.7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0" t="s">
        <v>11</v>
      </c>
      <c r="O7" s="43" t="s">
        <v>13</v>
      </c>
      <c r="AP7" s="45"/>
      <c r="AQ7" s="46"/>
    </row>
    <row r="8" spans="1:43" ht="18.75">
      <c r="A8" s="47"/>
      <c r="B8" s="48" t="s">
        <v>14</v>
      </c>
      <c r="C8" s="49" t="s">
        <v>15</v>
      </c>
      <c r="D8" s="50"/>
      <c r="E8" s="48" t="s">
        <v>14</v>
      </c>
      <c r="F8" s="49" t="s">
        <v>15</v>
      </c>
      <c r="G8" s="50"/>
      <c r="H8" s="48" t="s">
        <v>14</v>
      </c>
      <c r="I8" s="49" t="s">
        <v>15</v>
      </c>
      <c r="J8" s="51"/>
      <c r="K8" s="48" t="s">
        <v>14</v>
      </c>
      <c r="L8" s="49" t="s">
        <v>15</v>
      </c>
      <c r="M8" s="52"/>
      <c r="N8" s="53" t="s">
        <v>16</v>
      </c>
      <c r="O8" s="53" t="s">
        <v>15</v>
      </c>
      <c r="Q8" s="54" t="s">
        <v>32</v>
      </c>
      <c r="R8" s="54" t="s">
        <v>33</v>
      </c>
      <c r="AP8" s="45"/>
      <c r="AQ8" s="55"/>
    </row>
    <row r="9" spans="1:43" ht="18" customHeight="1">
      <c r="A9" s="56">
        <v>2498</v>
      </c>
      <c r="B9" s="57">
        <v>336.04</v>
      </c>
      <c r="C9" s="58">
        <v>118</v>
      </c>
      <c r="D9" s="59">
        <v>34576</v>
      </c>
      <c r="E9" s="57">
        <v>335.95</v>
      </c>
      <c r="F9" s="58">
        <v>109</v>
      </c>
      <c r="G9" s="60">
        <v>34606</v>
      </c>
      <c r="H9" s="61">
        <v>334.46</v>
      </c>
      <c r="I9" s="62">
        <v>6.56</v>
      </c>
      <c r="J9" s="63">
        <v>37006</v>
      </c>
      <c r="K9" s="57">
        <v>334.35</v>
      </c>
      <c r="L9" s="58">
        <v>4.15</v>
      </c>
      <c r="M9" s="60">
        <v>34461</v>
      </c>
      <c r="N9" s="129">
        <v>752.63</v>
      </c>
      <c r="O9" s="64">
        <f>+N9*0.0317097</f>
        <v>23.865671511</v>
      </c>
      <c r="Q9" s="6">
        <f>B9-$Q$4</f>
        <v>2.0400000000000205</v>
      </c>
      <c r="R9" s="6">
        <f>H9-$Q$4</f>
        <v>0.45999999999997954</v>
      </c>
      <c r="AP9" s="45"/>
      <c r="AQ9" s="46"/>
    </row>
    <row r="10" spans="1:43" ht="18" customHeight="1">
      <c r="A10" s="65">
        <v>2499</v>
      </c>
      <c r="B10" s="66">
        <v>337.24</v>
      </c>
      <c r="C10" s="67">
        <v>300</v>
      </c>
      <c r="D10" s="68">
        <v>34561</v>
      </c>
      <c r="E10" s="66">
        <v>337.1</v>
      </c>
      <c r="F10" s="67">
        <v>280</v>
      </c>
      <c r="G10" s="69">
        <v>34561</v>
      </c>
      <c r="H10" s="66">
        <v>334.33</v>
      </c>
      <c r="I10" s="70">
        <v>8.6</v>
      </c>
      <c r="J10" s="69">
        <v>34419</v>
      </c>
      <c r="K10" s="66">
        <v>334.34</v>
      </c>
      <c r="L10" s="67">
        <v>8.7</v>
      </c>
      <c r="M10" s="69">
        <v>34419</v>
      </c>
      <c r="N10" s="130" t="s">
        <v>17</v>
      </c>
      <c r="O10" s="64" t="s">
        <v>17</v>
      </c>
      <c r="Q10" s="6">
        <f aca="true" t="shared" si="0" ref="Q10:Q43">B10-$Q$4</f>
        <v>3.240000000000009</v>
      </c>
      <c r="R10" s="6">
        <f aca="true" t="shared" si="1" ref="R10:R73">H10-$Q$4</f>
        <v>0.3299999999999841</v>
      </c>
      <c r="AP10" s="45"/>
      <c r="AQ10" s="46"/>
    </row>
    <row r="11" spans="1:43" ht="18" customHeight="1">
      <c r="A11" s="65">
        <v>2500</v>
      </c>
      <c r="B11" s="66">
        <v>337.54</v>
      </c>
      <c r="C11" s="67">
        <v>320</v>
      </c>
      <c r="D11" s="68">
        <v>34579</v>
      </c>
      <c r="E11" s="66">
        <v>337.2</v>
      </c>
      <c r="F11" s="67">
        <v>272</v>
      </c>
      <c r="G11" s="69">
        <v>34579</v>
      </c>
      <c r="H11" s="71">
        <v>334.18</v>
      </c>
      <c r="I11" s="70">
        <v>5.16</v>
      </c>
      <c r="J11" s="72">
        <v>37030</v>
      </c>
      <c r="K11" s="66">
        <v>334.12</v>
      </c>
      <c r="L11" s="67">
        <v>3.84</v>
      </c>
      <c r="M11" s="69">
        <v>34506</v>
      </c>
      <c r="N11" s="129">
        <v>629.35</v>
      </c>
      <c r="O11" s="64">
        <f aca="true" t="shared" si="2" ref="O11:O43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5">
        <v>2501</v>
      </c>
      <c r="B12" s="66">
        <v>336.84</v>
      </c>
      <c r="C12" s="67">
        <v>305</v>
      </c>
      <c r="D12" s="68">
        <v>34584</v>
      </c>
      <c r="E12" s="66">
        <v>336.12</v>
      </c>
      <c r="F12" s="67">
        <v>182</v>
      </c>
      <c r="G12" s="69">
        <v>34584</v>
      </c>
      <c r="H12" s="66">
        <v>334.21</v>
      </c>
      <c r="I12" s="70">
        <v>3.5</v>
      </c>
      <c r="J12" s="69">
        <v>34421</v>
      </c>
      <c r="K12" s="66">
        <v>334.21</v>
      </c>
      <c r="L12" s="67">
        <v>3.5</v>
      </c>
      <c r="M12" s="69">
        <v>34424</v>
      </c>
      <c r="N12" s="129">
        <v>474.51</v>
      </c>
      <c r="O12" s="64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5">
        <v>2502</v>
      </c>
      <c r="B13" s="66">
        <v>336.34</v>
      </c>
      <c r="C13" s="67">
        <v>150</v>
      </c>
      <c r="D13" s="68">
        <v>34592</v>
      </c>
      <c r="E13" s="66">
        <v>336.18</v>
      </c>
      <c r="F13" s="67">
        <v>134</v>
      </c>
      <c r="G13" s="69">
        <v>34605</v>
      </c>
      <c r="H13" s="66">
        <v>334.17</v>
      </c>
      <c r="I13" s="70">
        <v>2.7</v>
      </c>
      <c r="J13" s="69">
        <v>34440</v>
      </c>
      <c r="K13" s="66">
        <v>334.17</v>
      </c>
      <c r="L13" s="67">
        <v>2.7</v>
      </c>
      <c r="M13" s="69">
        <v>34440</v>
      </c>
      <c r="N13" s="129">
        <v>641.63</v>
      </c>
      <c r="O13" s="64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5">
        <v>2503</v>
      </c>
      <c r="B14" s="66">
        <v>335.94</v>
      </c>
      <c r="C14" s="67">
        <v>112</v>
      </c>
      <c r="D14" s="68">
        <v>34577</v>
      </c>
      <c r="E14" s="66">
        <v>335.91</v>
      </c>
      <c r="F14" s="67">
        <v>108</v>
      </c>
      <c r="G14" s="69">
        <v>34577</v>
      </c>
      <c r="H14" s="66">
        <v>334.18</v>
      </c>
      <c r="I14" s="70">
        <v>3.5</v>
      </c>
      <c r="J14" s="69">
        <v>34416</v>
      </c>
      <c r="K14" s="66">
        <v>334.18</v>
      </c>
      <c r="L14" s="67">
        <v>3.5</v>
      </c>
      <c r="M14" s="69">
        <v>34422</v>
      </c>
      <c r="N14" s="129">
        <v>476.69</v>
      </c>
      <c r="O14" s="64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5">
        <v>2504</v>
      </c>
      <c r="B15" s="66">
        <v>336.34</v>
      </c>
      <c r="C15" s="67">
        <v>168</v>
      </c>
      <c r="D15" s="68">
        <v>34569</v>
      </c>
      <c r="E15" s="66">
        <v>336.21</v>
      </c>
      <c r="F15" s="67">
        <v>145</v>
      </c>
      <c r="G15" s="69">
        <v>34569</v>
      </c>
      <c r="H15" s="66">
        <v>334.12</v>
      </c>
      <c r="I15" s="70">
        <v>2.68</v>
      </c>
      <c r="J15" s="69">
        <v>34449</v>
      </c>
      <c r="K15" s="66">
        <v>334.13</v>
      </c>
      <c r="L15" s="67">
        <v>2.82</v>
      </c>
      <c r="M15" s="69">
        <v>34440</v>
      </c>
      <c r="N15" s="129">
        <v>713.43</v>
      </c>
      <c r="O15" s="64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5">
        <v>2505</v>
      </c>
      <c r="B16" s="66">
        <v>335.54</v>
      </c>
      <c r="C16" s="67">
        <v>69</v>
      </c>
      <c r="D16" s="68">
        <v>34557</v>
      </c>
      <c r="E16" s="66">
        <v>335.48</v>
      </c>
      <c r="F16" s="67">
        <v>65</v>
      </c>
      <c r="G16" s="69">
        <v>34557</v>
      </c>
      <c r="H16" s="66">
        <v>334.16</v>
      </c>
      <c r="I16" s="70">
        <v>3.58</v>
      </c>
      <c r="J16" s="69">
        <v>34421</v>
      </c>
      <c r="K16" s="66">
        <v>334.16</v>
      </c>
      <c r="L16" s="67">
        <v>3.58</v>
      </c>
      <c r="M16" s="69">
        <v>34422</v>
      </c>
      <c r="N16" s="129">
        <v>380.56</v>
      </c>
      <c r="O16" s="64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5">
        <v>2506</v>
      </c>
      <c r="B17" s="66">
        <v>337.66</v>
      </c>
      <c r="C17" s="67">
        <v>350</v>
      </c>
      <c r="D17" s="68">
        <v>34667</v>
      </c>
      <c r="E17" s="66">
        <v>337.55</v>
      </c>
      <c r="F17" s="67">
        <v>335</v>
      </c>
      <c r="G17" s="69">
        <v>34667</v>
      </c>
      <c r="H17" s="66">
        <v>334.01</v>
      </c>
      <c r="I17" s="70">
        <v>1.72</v>
      </c>
      <c r="J17" s="69">
        <v>34472</v>
      </c>
      <c r="K17" s="66">
        <v>334.01</v>
      </c>
      <c r="L17" s="67">
        <v>1.72</v>
      </c>
      <c r="M17" s="69">
        <v>34472</v>
      </c>
      <c r="N17" s="129">
        <v>980.72</v>
      </c>
      <c r="O17" s="64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5">
        <v>2507</v>
      </c>
      <c r="B18" s="66">
        <v>336.16</v>
      </c>
      <c r="C18" s="67">
        <v>150</v>
      </c>
      <c r="D18" s="68">
        <v>34570</v>
      </c>
      <c r="E18" s="66">
        <v>336.15</v>
      </c>
      <c r="F18" s="67">
        <v>134</v>
      </c>
      <c r="G18" s="69">
        <v>34570</v>
      </c>
      <c r="H18" s="66">
        <v>334.31</v>
      </c>
      <c r="I18" s="70">
        <v>6.02</v>
      </c>
      <c r="J18" s="69">
        <v>34424</v>
      </c>
      <c r="K18" s="66">
        <v>334.31</v>
      </c>
      <c r="L18" s="67">
        <v>6.02</v>
      </c>
      <c r="M18" s="69">
        <v>34424</v>
      </c>
      <c r="N18" s="129">
        <v>915.75</v>
      </c>
      <c r="O18" s="64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5"/>
    </row>
    <row r="19" spans="1:43" ht="18" customHeight="1">
      <c r="A19" s="65">
        <v>2508</v>
      </c>
      <c r="B19" s="66">
        <v>337.47</v>
      </c>
      <c r="C19" s="67">
        <v>318</v>
      </c>
      <c r="D19" s="68">
        <v>34636</v>
      </c>
      <c r="E19" s="66">
        <v>337.42</v>
      </c>
      <c r="F19" s="67">
        <v>315</v>
      </c>
      <c r="G19" s="69">
        <v>34636</v>
      </c>
      <c r="H19" s="66">
        <v>334.21</v>
      </c>
      <c r="I19" s="70">
        <v>4.27</v>
      </c>
      <c r="J19" s="69">
        <v>34455</v>
      </c>
      <c r="K19" s="66">
        <v>334.21</v>
      </c>
      <c r="L19" s="67">
        <v>4.27</v>
      </c>
      <c r="M19" s="69">
        <v>34455</v>
      </c>
      <c r="N19" s="129">
        <v>732.41</v>
      </c>
      <c r="O19" s="64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5">
        <v>2509</v>
      </c>
      <c r="B20" s="71">
        <v>336.04</v>
      </c>
      <c r="C20" s="70" t="s">
        <v>18</v>
      </c>
      <c r="D20" s="73">
        <v>37517</v>
      </c>
      <c r="E20" s="74" t="s">
        <v>18</v>
      </c>
      <c r="F20" s="70" t="s">
        <v>18</v>
      </c>
      <c r="G20" s="75" t="s">
        <v>18</v>
      </c>
      <c r="H20" s="66">
        <v>334.1</v>
      </c>
      <c r="I20" s="70">
        <v>2.8</v>
      </c>
      <c r="J20" s="69">
        <v>34422</v>
      </c>
      <c r="K20" s="66">
        <v>334.1</v>
      </c>
      <c r="L20" s="67">
        <v>2.8</v>
      </c>
      <c r="M20" s="69">
        <v>34485</v>
      </c>
      <c r="N20" s="130" t="s">
        <v>17</v>
      </c>
      <c r="O20" s="64" t="s">
        <v>17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5">
        <v>2510</v>
      </c>
      <c r="B21" s="66">
        <v>336.93</v>
      </c>
      <c r="C21" s="67">
        <v>193</v>
      </c>
      <c r="D21" s="68">
        <v>34603</v>
      </c>
      <c r="E21" s="66">
        <v>336.82</v>
      </c>
      <c r="F21" s="67">
        <v>179</v>
      </c>
      <c r="G21" s="69">
        <v>34603</v>
      </c>
      <c r="H21" s="74" t="s">
        <v>18</v>
      </c>
      <c r="I21" s="70" t="s">
        <v>18</v>
      </c>
      <c r="J21" s="75" t="s">
        <v>18</v>
      </c>
      <c r="K21" s="66">
        <v>334.03</v>
      </c>
      <c r="L21" s="67">
        <v>4.44</v>
      </c>
      <c r="M21" s="69">
        <v>34455</v>
      </c>
      <c r="N21" s="129">
        <v>574.49</v>
      </c>
      <c r="O21" s="64">
        <f t="shared" si="2"/>
        <v>18.216905553</v>
      </c>
      <c r="Q21" s="6">
        <f t="shared" si="0"/>
        <v>2.930000000000007</v>
      </c>
      <c r="R21" s="76" t="e">
        <f t="shared" si="1"/>
        <v>#VALUE!</v>
      </c>
      <c r="AP21" s="45"/>
      <c r="AQ21" s="46"/>
    </row>
    <row r="22" spans="1:43" ht="18" customHeight="1">
      <c r="A22" s="65">
        <v>2511</v>
      </c>
      <c r="B22" s="66">
        <v>335.75</v>
      </c>
      <c r="C22" s="67">
        <v>85</v>
      </c>
      <c r="D22" s="68">
        <v>34551</v>
      </c>
      <c r="E22" s="66">
        <v>335.45</v>
      </c>
      <c r="F22" s="67">
        <v>65</v>
      </c>
      <c r="G22" s="69">
        <v>34551</v>
      </c>
      <c r="H22" s="74" t="s">
        <v>18</v>
      </c>
      <c r="I22" s="70" t="s">
        <v>18</v>
      </c>
      <c r="J22" s="75" t="s">
        <v>18</v>
      </c>
      <c r="K22" s="66">
        <v>333.8</v>
      </c>
      <c r="L22" s="67">
        <v>1.2</v>
      </c>
      <c r="M22" s="69">
        <v>34413</v>
      </c>
      <c r="N22" s="129">
        <v>427.18</v>
      </c>
      <c r="O22" s="64">
        <f t="shared" si="2"/>
        <v>13.545749646</v>
      </c>
      <c r="Q22" s="6">
        <f t="shared" si="0"/>
        <v>1.75</v>
      </c>
      <c r="R22" s="6" t="e">
        <f t="shared" si="1"/>
        <v>#VALUE!</v>
      </c>
      <c r="AP22" s="45"/>
      <c r="AQ22" s="46"/>
    </row>
    <row r="23" spans="1:43" ht="18" customHeight="1">
      <c r="A23" s="65">
        <v>2512</v>
      </c>
      <c r="B23" s="66">
        <v>337.12</v>
      </c>
      <c r="C23" s="67">
        <v>230</v>
      </c>
      <c r="D23" s="68">
        <v>34568</v>
      </c>
      <c r="E23" s="66">
        <v>336.75</v>
      </c>
      <c r="F23" s="67">
        <v>190</v>
      </c>
      <c r="G23" s="69">
        <v>34568</v>
      </c>
      <c r="H23" s="74" t="s">
        <v>18</v>
      </c>
      <c r="I23" s="70" t="s">
        <v>18</v>
      </c>
      <c r="J23" s="75" t="s">
        <v>18</v>
      </c>
      <c r="K23" s="66">
        <v>333.77</v>
      </c>
      <c r="L23" s="67">
        <v>0.96</v>
      </c>
      <c r="M23" s="69">
        <v>34454</v>
      </c>
      <c r="N23" s="129">
        <v>576.08</v>
      </c>
      <c r="O23" s="64">
        <f t="shared" si="2"/>
        <v>18.267323976</v>
      </c>
      <c r="Q23" s="6">
        <f t="shared" si="0"/>
        <v>3.1200000000000045</v>
      </c>
      <c r="R23" s="6" t="e">
        <f t="shared" si="1"/>
        <v>#VALUE!</v>
      </c>
      <c r="AP23" s="45"/>
      <c r="AQ23" s="46"/>
    </row>
    <row r="24" spans="1:43" ht="18" customHeight="1">
      <c r="A24" s="65">
        <v>2513</v>
      </c>
      <c r="B24" s="66">
        <v>336.59</v>
      </c>
      <c r="C24" s="67">
        <v>166</v>
      </c>
      <c r="D24" s="68">
        <v>34589</v>
      </c>
      <c r="E24" s="66">
        <v>336.43</v>
      </c>
      <c r="F24" s="67">
        <v>146</v>
      </c>
      <c r="G24" s="69">
        <v>34585</v>
      </c>
      <c r="H24" s="66">
        <v>333.92</v>
      </c>
      <c r="I24" s="70">
        <v>1.02</v>
      </c>
      <c r="J24" s="69">
        <v>34438</v>
      </c>
      <c r="K24" s="66">
        <v>333.93</v>
      </c>
      <c r="L24" s="67">
        <v>1.13</v>
      </c>
      <c r="M24" s="69">
        <v>34458</v>
      </c>
      <c r="N24" s="129">
        <v>765.56</v>
      </c>
      <c r="O24" s="64">
        <f t="shared" si="2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5">
        <v>2514</v>
      </c>
      <c r="B25" s="66">
        <v>337.35</v>
      </c>
      <c r="C25" s="67">
        <v>238</v>
      </c>
      <c r="D25" s="68">
        <v>34610</v>
      </c>
      <c r="E25" s="66">
        <v>336.68</v>
      </c>
      <c r="F25" s="67">
        <v>151</v>
      </c>
      <c r="G25" s="69">
        <v>34535</v>
      </c>
      <c r="H25" s="71">
        <v>334.1</v>
      </c>
      <c r="I25" s="70">
        <v>0.3</v>
      </c>
      <c r="J25" s="72">
        <v>37052</v>
      </c>
      <c r="K25" s="66">
        <v>334.09</v>
      </c>
      <c r="L25" s="67">
        <v>0.65</v>
      </c>
      <c r="M25" s="69">
        <v>34496</v>
      </c>
      <c r="N25" s="129">
        <v>768.63</v>
      </c>
      <c r="O25" s="64">
        <f t="shared" si="2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5">
        <v>2515</v>
      </c>
      <c r="B26" s="66">
        <v>336.25</v>
      </c>
      <c r="C26" s="67">
        <v>91</v>
      </c>
      <c r="D26" s="68">
        <v>34603</v>
      </c>
      <c r="E26" s="66">
        <v>335.99</v>
      </c>
      <c r="F26" s="67">
        <v>74</v>
      </c>
      <c r="G26" s="69">
        <v>34604</v>
      </c>
      <c r="H26" s="66">
        <v>334.31</v>
      </c>
      <c r="I26" s="70">
        <v>0.14</v>
      </c>
      <c r="J26" s="69">
        <v>34422</v>
      </c>
      <c r="K26" s="66">
        <v>334.31</v>
      </c>
      <c r="L26" s="67">
        <v>0.14</v>
      </c>
      <c r="M26" s="69">
        <v>34422</v>
      </c>
      <c r="N26" s="129">
        <v>429.29</v>
      </c>
      <c r="O26" s="64">
        <f t="shared" si="2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5">
        <v>2516</v>
      </c>
      <c r="B27" s="66">
        <v>339.82</v>
      </c>
      <c r="C27" s="77">
        <v>739</v>
      </c>
      <c r="D27" s="68">
        <v>34570</v>
      </c>
      <c r="E27" s="66">
        <v>339.82</v>
      </c>
      <c r="F27" s="67">
        <v>739</v>
      </c>
      <c r="G27" s="69">
        <v>34570</v>
      </c>
      <c r="H27" s="71">
        <v>334.29</v>
      </c>
      <c r="I27" s="70">
        <v>0.04</v>
      </c>
      <c r="J27" s="72">
        <v>36993</v>
      </c>
      <c r="K27" s="66">
        <v>334.67</v>
      </c>
      <c r="L27" s="67">
        <v>0.03</v>
      </c>
      <c r="M27" s="69">
        <v>36975</v>
      </c>
      <c r="N27" s="129">
        <v>1424.27</v>
      </c>
      <c r="O27" s="64">
        <f t="shared" si="2"/>
        <v>45.163174419</v>
      </c>
      <c r="Q27" s="78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5">
        <v>2517</v>
      </c>
      <c r="B28" s="66">
        <v>337.13</v>
      </c>
      <c r="C28" s="67">
        <v>225</v>
      </c>
      <c r="D28" s="68">
        <v>34564</v>
      </c>
      <c r="E28" s="66">
        <v>336.93</v>
      </c>
      <c r="F28" s="67">
        <v>158</v>
      </c>
      <c r="G28" s="69">
        <v>34564</v>
      </c>
      <c r="H28" s="71">
        <v>334.68</v>
      </c>
      <c r="I28" s="70">
        <v>0.06</v>
      </c>
      <c r="J28" s="72">
        <v>36988</v>
      </c>
      <c r="K28" s="66">
        <v>334.67</v>
      </c>
      <c r="L28" s="67">
        <v>0.05</v>
      </c>
      <c r="M28" s="69">
        <v>34432</v>
      </c>
      <c r="N28" s="129">
        <v>496.02</v>
      </c>
      <c r="O28" s="64">
        <f t="shared" si="2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5">
        <v>2518</v>
      </c>
      <c r="B29" s="66">
        <v>337.65</v>
      </c>
      <c r="C29" s="67">
        <v>228</v>
      </c>
      <c r="D29" s="68">
        <v>34599</v>
      </c>
      <c r="E29" s="66">
        <v>337.2</v>
      </c>
      <c r="F29" s="67">
        <v>168</v>
      </c>
      <c r="G29" s="69">
        <v>34599</v>
      </c>
      <c r="H29" s="66">
        <v>334.73</v>
      </c>
      <c r="I29" s="70">
        <v>0.57</v>
      </c>
      <c r="J29" s="69">
        <v>34423</v>
      </c>
      <c r="K29" s="66">
        <v>334.73</v>
      </c>
      <c r="L29" s="67">
        <v>0.57</v>
      </c>
      <c r="M29" s="69">
        <v>34423</v>
      </c>
      <c r="N29" s="129">
        <v>784.38</v>
      </c>
      <c r="O29" s="64">
        <f t="shared" si="2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5">
        <v>2519</v>
      </c>
      <c r="B30" s="66">
        <v>337.06</v>
      </c>
      <c r="C30" s="67">
        <v>129</v>
      </c>
      <c r="D30" s="68">
        <v>34605</v>
      </c>
      <c r="E30" s="66">
        <v>336.74</v>
      </c>
      <c r="F30" s="67">
        <v>99</v>
      </c>
      <c r="G30" s="69">
        <v>34605</v>
      </c>
      <c r="H30" s="66">
        <v>334.72</v>
      </c>
      <c r="I30" s="70">
        <v>0.24</v>
      </c>
      <c r="J30" s="69">
        <v>34445</v>
      </c>
      <c r="K30" s="66">
        <v>334.72</v>
      </c>
      <c r="L30" s="67">
        <v>0.24</v>
      </c>
      <c r="M30" s="69">
        <v>34442</v>
      </c>
      <c r="N30" s="129">
        <v>334.74399999999997</v>
      </c>
      <c r="O30" s="64">
        <f t="shared" si="2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5">
        <v>2520</v>
      </c>
      <c r="B31" s="66">
        <v>337.56</v>
      </c>
      <c r="C31" s="67">
        <v>184</v>
      </c>
      <c r="D31" s="68">
        <v>34636</v>
      </c>
      <c r="E31" s="66">
        <v>337.25</v>
      </c>
      <c r="F31" s="67">
        <v>146</v>
      </c>
      <c r="G31" s="69">
        <v>34636</v>
      </c>
      <c r="H31" s="66">
        <v>334.81</v>
      </c>
      <c r="I31" s="70">
        <v>0.22</v>
      </c>
      <c r="J31" s="69">
        <v>34518</v>
      </c>
      <c r="K31" s="66">
        <v>334.81</v>
      </c>
      <c r="L31" s="67">
        <v>0.22</v>
      </c>
      <c r="M31" s="69">
        <v>34518</v>
      </c>
      <c r="N31" s="129">
        <v>381</v>
      </c>
      <c r="O31" s="64">
        <f t="shared" si="2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5">
        <v>2521</v>
      </c>
      <c r="B32" s="66">
        <v>337.28</v>
      </c>
      <c r="C32" s="67">
        <v>115</v>
      </c>
      <c r="D32" s="68">
        <v>34560</v>
      </c>
      <c r="E32" s="66">
        <v>337.12</v>
      </c>
      <c r="F32" s="67">
        <v>103</v>
      </c>
      <c r="G32" s="69">
        <v>34560</v>
      </c>
      <c r="H32" s="66">
        <v>334.79</v>
      </c>
      <c r="I32" s="70">
        <v>0.36</v>
      </c>
      <c r="J32" s="69">
        <v>34454</v>
      </c>
      <c r="K32" s="66">
        <v>334.79</v>
      </c>
      <c r="L32" s="67">
        <v>0.36</v>
      </c>
      <c r="M32" s="69">
        <v>34454</v>
      </c>
      <c r="N32" s="129">
        <v>451.58</v>
      </c>
      <c r="O32" s="64">
        <f t="shared" si="2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5">
        <v>2522</v>
      </c>
      <c r="B33" s="66">
        <v>338.44</v>
      </c>
      <c r="C33" s="67">
        <v>233.95</v>
      </c>
      <c r="D33" s="68">
        <v>34616</v>
      </c>
      <c r="E33" s="66">
        <v>337.67</v>
      </c>
      <c r="F33" s="67">
        <v>149</v>
      </c>
      <c r="G33" s="69">
        <v>34616</v>
      </c>
      <c r="H33" s="71">
        <v>334.6</v>
      </c>
      <c r="I33" s="70">
        <v>1.6</v>
      </c>
      <c r="J33" s="72">
        <v>36980</v>
      </c>
      <c r="K33" s="66">
        <v>334.86</v>
      </c>
      <c r="L33" s="67">
        <v>1.5</v>
      </c>
      <c r="M33" s="69">
        <v>34422</v>
      </c>
      <c r="N33" s="129">
        <v>394.01</v>
      </c>
      <c r="O33" s="64">
        <f t="shared" si="2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5">
        <v>2523</v>
      </c>
      <c r="B34" s="66">
        <v>337.52</v>
      </c>
      <c r="C34" s="67">
        <v>124</v>
      </c>
      <c r="D34" s="68">
        <v>34580</v>
      </c>
      <c r="E34" s="66">
        <v>337.34</v>
      </c>
      <c r="F34" s="67">
        <v>110</v>
      </c>
      <c r="G34" s="69">
        <v>34580</v>
      </c>
      <c r="H34" s="66">
        <v>334.57</v>
      </c>
      <c r="I34" s="70">
        <v>1.7</v>
      </c>
      <c r="J34" s="69">
        <v>34464</v>
      </c>
      <c r="K34" s="66">
        <v>334.57</v>
      </c>
      <c r="L34" s="67">
        <v>1.7</v>
      </c>
      <c r="M34" s="69">
        <v>34465</v>
      </c>
      <c r="N34" s="129">
        <v>325.77599999999995</v>
      </c>
      <c r="O34" s="64">
        <f t="shared" si="2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5">
        <v>2524</v>
      </c>
      <c r="B35" s="66">
        <v>337.54</v>
      </c>
      <c r="C35" s="67">
        <v>107</v>
      </c>
      <c r="D35" s="68">
        <v>34558</v>
      </c>
      <c r="E35" s="66">
        <v>337.32</v>
      </c>
      <c r="F35" s="67">
        <v>94.2</v>
      </c>
      <c r="G35" s="69">
        <v>34558</v>
      </c>
      <c r="H35" s="66">
        <v>334.58</v>
      </c>
      <c r="I35" s="70">
        <v>0.4</v>
      </c>
      <c r="J35" s="69">
        <v>34447</v>
      </c>
      <c r="K35" s="66">
        <v>334.58</v>
      </c>
      <c r="L35" s="67">
        <v>0.4</v>
      </c>
      <c r="M35" s="69">
        <v>34448</v>
      </c>
      <c r="N35" s="129">
        <v>447.11</v>
      </c>
      <c r="O35" s="64">
        <f t="shared" si="2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5">
        <v>2525</v>
      </c>
      <c r="B36" s="66">
        <v>337.49</v>
      </c>
      <c r="C36" s="67">
        <v>115</v>
      </c>
      <c r="D36" s="68">
        <v>34587</v>
      </c>
      <c r="E36" s="66">
        <v>337.11</v>
      </c>
      <c r="F36" s="67">
        <v>92.1</v>
      </c>
      <c r="G36" s="69">
        <v>34587</v>
      </c>
      <c r="H36" s="66">
        <v>334.66</v>
      </c>
      <c r="I36" s="70">
        <v>0.18</v>
      </c>
      <c r="J36" s="69">
        <v>34421</v>
      </c>
      <c r="K36" s="66">
        <v>334.66</v>
      </c>
      <c r="L36" s="67">
        <v>0.18</v>
      </c>
      <c r="M36" s="69">
        <v>34421</v>
      </c>
      <c r="N36" s="129">
        <v>363.52</v>
      </c>
      <c r="O36" s="64">
        <f t="shared" si="2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5">
        <v>2526</v>
      </c>
      <c r="B37" s="66">
        <v>337.54</v>
      </c>
      <c r="C37" s="67">
        <v>114</v>
      </c>
      <c r="D37" s="68">
        <v>34652</v>
      </c>
      <c r="E37" s="66">
        <v>337.46</v>
      </c>
      <c r="F37" s="67">
        <v>108</v>
      </c>
      <c r="G37" s="69">
        <v>34652</v>
      </c>
      <c r="H37" s="66">
        <v>334.62</v>
      </c>
      <c r="I37" s="70">
        <v>0.06</v>
      </c>
      <c r="J37" s="69">
        <v>34464</v>
      </c>
      <c r="K37" s="66">
        <v>334.62</v>
      </c>
      <c r="L37" s="67">
        <v>0.06</v>
      </c>
      <c r="M37" s="69">
        <v>34464</v>
      </c>
      <c r="N37" s="129">
        <v>462.527</v>
      </c>
      <c r="O37" s="64">
        <f t="shared" si="2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5">
        <v>2527</v>
      </c>
      <c r="B38" s="66">
        <v>337.59</v>
      </c>
      <c r="C38" s="67">
        <v>125.55</v>
      </c>
      <c r="D38" s="68">
        <v>34580</v>
      </c>
      <c r="E38" s="66">
        <v>337.5</v>
      </c>
      <c r="F38" s="67">
        <v>117</v>
      </c>
      <c r="G38" s="69">
        <v>34581</v>
      </c>
      <c r="H38" s="66">
        <v>334.65</v>
      </c>
      <c r="I38" s="70">
        <v>0.1</v>
      </c>
      <c r="J38" s="69">
        <v>34444</v>
      </c>
      <c r="K38" s="66">
        <v>334.65</v>
      </c>
      <c r="L38" s="67">
        <v>0.1</v>
      </c>
      <c r="M38" s="69">
        <v>34444</v>
      </c>
      <c r="N38" s="129">
        <v>378.68</v>
      </c>
      <c r="O38" s="64">
        <f t="shared" si="2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5">
        <v>2528</v>
      </c>
      <c r="B39" s="66">
        <v>337.74</v>
      </c>
      <c r="C39" s="67">
        <v>152.8</v>
      </c>
      <c r="D39" s="68">
        <v>34593</v>
      </c>
      <c r="E39" s="66">
        <v>337.69</v>
      </c>
      <c r="F39" s="67">
        <v>147.42</v>
      </c>
      <c r="G39" s="69">
        <v>34593</v>
      </c>
      <c r="H39" s="66">
        <v>334.68</v>
      </c>
      <c r="I39" s="70">
        <v>0.1</v>
      </c>
      <c r="J39" s="69">
        <v>34435</v>
      </c>
      <c r="K39" s="66">
        <v>334.68</v>
      </c>
      <c r="L39" s="67">
        <v>0.1</v>
      </c>
      <c r="M39" s="69">
        <v>34435</v>
      </c>
      <c r="N39" s="129">
        <v>513.288</v>
      </c>
      <c r="O39" s="64">
        <f t="shared" si="2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5">
        <v>2529</v>
      </c>
      <c r="B40" s="66">
        <v>338.14</v>
      </c>
      <c r="C40" s="67">
        <v>214.8</v>
      </c>
      <c r="D40" s="68">
        <v>34527</v>
      </c>
      <c r="E40" s="66">
        <v>338.07</v>
      </c>
      <c r="F40" s="67">
        <v>204.29</v>
      </c>
      <c r="G40" s="69">
        <v>34527</v>
      </c>
      <c r="H40" s="66">
        <v>334.73</v>
      </c>
      <c r="I40" s="70">
        <v>0.04</v>
      </c>
      <c r="J40" s="69">
        <v>34424</v>
      </c>
      <c r="K40" s="66">
        <v>334.73</v>
      </c>
      <c r="L40" s="67">
        <v>0.04</v>
      </c>
      <c r="M40" s="69">
        <v>34424</v>
      </c>
      <c r="N40" s="129">
        <v>393.48</v>
      </c>
      <c r="O40" s="64">
        <f t="shared" si="2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5">
        <v>2530</v>
      </c>
      <c r="B41" s="66">
        <v>338.4</v>
      </c>
      <c r="C41" s="67">
        <v>412</v>
      </c>
      <c r="D41" s="68">
        <v>34570</v>
      </c>
      <c r="E41" s="66">
        <v>338.13</v>
      </c>
      <c r="F41" s="67">
        <v>310.8</v>
      </c>
      <c r="G41" s="69">
        <v>34571</v>
      </c>
      <c r="H41" s="66">
        <v>334.67</v>
      </c>
      <c r="I41" s="70">
        <v>0.15</v>
      </c>
      <c r="J41" s="69">
        <v>34453</v>
      </c>
      <c r="K41" s="66">
        <v>334.67</v>
      </c>
      <c r="L41" s="67">
        <v>0.15</v>
      </c>
      <c r="M41" s="69">
        <v>34453</v>
      </c>
      <c r="N41" s="129">
        <v>406.86</v>
      </c>
      <c r="O41" s="64">
        <f t="shared" si="2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79" customFormat="1" ht="18" customHeight="1">
      <c r="A42" s="65">
        <v>2531</v>
      </c>
      <c r="B42" s="66">
        <v>337.61</v>
      </c>
      <c r="C42" s="67">
        <v>141.35</v>
      </c>
      <c r="D42" s="68">
        <v>34492</v>
      </c>
      <c r="E42" s="66">
        <v>337.23</v>
      </c>
      <c r="F42" s="67">
        <v>92.15</v>
      </c>
      <c r="G42" s="69">
        <v>34627</v>
      </c>
      <c r="H42" s="66">
        <v>335.01</v>
      </c>
      <c r="I42" s="70">
        <v>0.24</v>
      </c>
      <c r="J42" s="69">
        <v>34431</v>
      </c>
      <c r="K42" s="66">
        <v>335.01</v>
      </c>
      <c r="L42" s="67">
        <v>0.24</v>
      </c>
      <c r="M42" s="69">
        <v>34431</v>
      </c>
      <c r="N42" s="129">
        <v>376.59</v>
      </c>
      <c r="O42" s="64">
        <f t="shared" si="2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5"/>
    </row>
    <row r="43" spans="1:43" s="79" customFormat="1" ht="18" customHeight="1">
      <c r="A43" s="80">
        <v>2532</v>
      </c>
      <c r="B43" s="81">
        <v>337.59</v>
      </c>
      <c r="C43" s="82">
        <v>156.85</v>
      </c>
      <c r="D43" s="83">
        <v>34602</v>
      </c>
      <c r="E43" s="81">
        <v>337.45</v>
      </c>
      <c r="F43" s="82">
        <v>130.3</v>
      </c>
      <c r="G43" s="84">
        <v>34602</v>
      </c>
      <c r="H43" s="85">
        <v>334.93</v>
      </c>
      <c r="I43" s="86">
        <v>0.1</v>
      </c>
      <c r="J43" s="87">
        <v>37014</v>
      </c>
      <c r="K43" s="81">
        <v>334.98</v>
      </c>
      <c r="L43" s="82">
        <v>0.14</v>
      </c>
      <c r="M43" s="84">
        <v>34456</v>
      </c>
      <c r="N43" s="131">
        <v>345.77</v>
      </c>
      <c r="O43" s="88">
        <f t="shared" si="2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5"/>
    </row>
    <row r="44" spans="2:43" s="79" customFormat="1" ht="18" customHeight="1">
      <c r="B44" s="46"/>
      <c r="C44" s="46"/>
      <c r="D44" s="89"/>
      <c r="E44" s="46"/>
      <c r="F44" s="46"/>
      <c r="G44" s="89"/>
      <c r="H44" s="90"/>
      <c r="I44" s="90"/>
      <c r="J44" s="91"/>
      <c r="K44" s="46"/>
      <c r="L44" s="46"/>
      <c r="M44" s="89"/>
      <c r="N44" s="46"/>
      <c r="O44" s="46"/>
      <c r="R44" s="6"/>
      <c r="AP44" s="45"/>
      <c r="AQ44" s="55"/>
    </row>
    <row r="45" spans="2:43" s="79" customFormat="1" ht="18" customHeight="1">
      <c r="B45" s="46"/>
      <c r="C45" s="46"/>
      <c r="D45" s="89"/>
      <c r="E45" s="46"/>
      <c r="F45" s="46"/>
      <c r="G45" s="89"/>
      <c r="H45" s="90"/>
      <c r="I45" s="90"/>
      <c r="J45" s="91"/>
      <c r="K45" s="46"/>
      <c r="L45" s="46"/>
      <c r="M45" s="89"/>
      <c r="N45" s="46"/>
      <c r="O45" s="46"/>
      <c r="R45" s="6"/>
      <c r="AP45" s="45"/>
      <c r="AQ45" s="55"/>
    </row>
    <row r="46" spans="2:43" ht="36" customHeight="1">
      <c r="B46" s="2" t="s">
        <v>0</v>
      </c>
      <c r="C46" s="3"/>
      <c r="D46" s="4"/>
      <c r="E46" s="3"/>
      <c r="F46" s="3"/>
      <c r="G46" s="4"/>
      <c r="H46" s="3"/>
      <c r="I46" s="3"/>
      <c r="J46" s="4"/>
      <c r="K46" s="3"/>
      <c r="L46" s="3"/>
      <c r="M46" s="4"/>
      <c r="N46" s="3" t="s">
        <v>1</v>
      </c>
      <c r="O46" s="3"/>
      <c r="R46" s="6"/>
      <c r="AP46" s="45"/>
      <c r="AQ46" s="55"/>
    </row>
    <row r="47" spans="1:43" ht="17.25" customHeight="1">
      <c r="A47" s="92"/>
      <c r="B47" s="46"/>
      <c r="C47" s="46"/>
      <c r="D47" s="93"/>
      <c r="E47" s="46"/>
      <c r="F47" s="46"/>
      <c r="G47" s="93"/>
      <c r="H47" s="46"/>
      <c r="I47" s="90"/>
      <c r="J47" s="91"/>
      <c r="K47" s="55"/>
      <c r="L47" s="55"/>
      <c r="M47" s="89"/>
      <c r="N47" s="46"/>
      <c r="O47" s="46"/>
      <c r="R47" s="6"/>
      <c r="AP47" s="45"/>
      <c r="AQ47" s="55"/>
    </row>
    <row r="48" spans="1:43" ht="22.5" customHeight="1">
      <c r="A48" s="12" t="s">
        <v>2</v>
      </c>
      <c r="B48" s="94"/>
      <c r="C48" s="94"/>
      <c r="D48" s="95"/>
      <c r="E48" s="94"/>
      <c r="F48" s="94"/>
      <c r="G48" s="95"/>
      <c r="H48" s="94"/>
      <c r="I48" s="96"/>
      <c r="J48" s="97"/>
      <c r="K48" s="98"/>
      <c r="L48" s="18" t="s">
        <v>23</v>
      </c>
      <c r="M48" s="16"/>
      <c r="N48" s="13"/>
      <c r="O48" s="13"/>
      <c r="R48" s="6"/>
      <c r="AP48" s="45"/>
      <c r="AQ48" s="55"/>
    </row>
    <row r="49" spans="1:43" ht="18.75">
      <c r="A49" s="19" t="s">
        <v>37</v>
      </c>
      <c r="B49" s="20"/>
      <c r="C49" s="20"/>
      <c r="D49" s="14"/>
      <c r="E49" s="13"/>
      <c r="F49" s="13"/>
      <c r="G49" s="14"/>
      <c r="H49" s="13"/>
      <c r="I49" s="21"/>
      <c r="J49" s="22"/>
      <c r="K49" s="17"/>
      <c r="L49" s="17"/>
      <c r="M49" s="16"/>
      <c r="N49" s="13"/>
      <c r="O49" s="13"/>
      <c r="R49" s="6"/>
      <c r="AP49" s="45"/>
      <c r="AQ49" s="55"/>
    </row>
    <row r="50" spans="1:43" ht="18.75">
      <c r="A50" s="23"/>
      <c r="B50" s="24" t="s">
        <v>3</v>
      </c>
      <c r="C50" s="25"/>
      <c r="D50" s="26"/>
      <c r="E50" s="27"/>
      <c r="F50" s="27"/>
      <c r="G50" s="28"/>
      <c r="H50" s="29" t="s">
        <v>4</v>
      </c>
      <c r="I50" s="27"/>
      <c r="J50" s="29"/>
      <c r="K50" s="27"/>
      <c r="L50" s="27"/>
      <c r="M50" s="28"/>
      <c r="N50" s="30" t="s">
        <v>5</v>
      </c>
      <c r="O50" s="31"/>
      <c r="R50" s="6"/>
      <c r="AP50" s="45"/>
      <c r="AQ50" s="55"/>
    </row>
    <row r="51" spans="1:43" ht="18.75">
      <c r="A51" s="32" t="s">
        <v>6</v>
      </c>
      <c r="B51" s="33" t="s">
        <v>7</v>
      </c>
      <c r="C51" s="34"/>
      <c r="D51" s="35"/>
      <c r="E51" s="33" t="s">
        <v>8</v>
      </c>
      <c r="F51" s="36"/>
      <c r="G51" s="35"/>
      <c r="H51" s="33" t="s">
        <v>7</v>
      </c>
      <c r="I51" s="36"/>
      <c r="J51" s="35"/>
      <c r="K51" s="33" t="s">
        <v>8</v>
      </c>
      <c r="L51" s="36"/>
      <c r="M51" s="37"/>
      <c r="N51" s="38" t="s">
        <v>1</v>
      </c>
      <c r="O51" s="33"/>
      <c r="R51" s="6"/>
      <c r="AP51" s="45"/>
      <c r="AQ51" s="55"/>
    </row>
    <row r="52" spans="1:43" s="6" customFormat="1" ht="18.75">
      <c r="A52" s="39" t="s">
        <v>9</v>
      </c>
      <c r="B52" s="40" t="s">
        <v>10</v>
      </c>
      <c r="C52" s="40" t="s">
        <v>11</v>
      </c>
      <c r="D52" s="41" t="s">
        <v>12</v>
      </c>
      <c r="E52" s="42" t="s">
        <v>10</v>
      </c>
      <c r="F52" s="40" t="s">
        <v>11</v>
      </c>
      <c r="G52" s="41" t="s">
        <v>12</v>
      </c>
      <c r="H52" s="40" t="s">
        <v>10</v>
      </c>
      <c r="I52" s="42" t="s">
        <v>11</v>
      </c>
      <c r="J52" s="41" t="s">
        <v>12</v>
      </c>
      <c r="K52" s="43" t="s">
        <v>10</v>
      </c>
      <c r="L52" s="43" t="s">
        <v>11</v>
      </c>
      <c r="M52" s="44" t="s">
        <v>12</v>
      </c>
      <c r="N52" s="40" t="s">
        <v>11</v>
      </c>
      <c r="O52" s="43" t="s">
        <v>13</v>
      </c>
      <c r="AP52" s="45"/>
      <c r="AQ52" s="55"/>
    </row>
    <row r="53" spans="1:43" ht="18.75">
      <c r="A53" s="47"/>
      <c r="B53" s="48" t="s">
        <v>14</v>
      </c>
      <c r="C53" s="49" t="s">
        <v>15</v>
      </c>
      <c r="D53" s="50"/>
      <c r="E53" s="48" t="s">
        <v>14</v>
      </c>
      <c r="F53" s="49" t="s">
        <v>15</v>
      </c>
      <c r="G53" s="50"/>
      <c r="H53" s="48" t="s">
        <v>14</v>
      </c>
      <c r="I53" s="49" t="s">
        <v>15</v>
      </c>
      <c r="J53" s="51"/>
      <c r="K53" s="48" t="s">
        <v>14</v>
      </c>
      <c r="L53" s="49" t="s">
        <v>15</v>
      </c>
      <c r="M53" s="52"/>
      <c r="N53" s="53" t="s">
        <v>16</v>
      </c>
      <c r="O53" s="53" t="s">
        <v>15</v>
      </c>
      <c r="R53" s="6"/>
      <c r="AP53" s="45"/>
      <c r="AQ53" s="55"/>
    </row>
    <row r="54" spans="1:43" ht="18" customHeight="1">
      <c r="A54" s="56">
        <v>2533</v>
      </c>
      <c r="B54" s="99">
        <v>337.23</v>
      </c>
      <c r="C54" s="62">
        <v>95.7</v>
      </c>
      <c r="D54" s="100">
        <v>34487</v>
      </c>
      <c r="E54" s="99">
        <v>336.94</v>
      </c>
      <c r="F54" s="62">
        <v>62.42</v>
      </c>
      <c r="G54" s="100">
        <v>34487</v>
      </c>
      <c r="H54" s="99">
        <v>334.88</v>
      </c>
      <c r="I54" s="62">
        <v>0.3</v>
      </c>
      <c r="J54" s="101">
        <v>34419</v>
      </c>
      <c r="K54" s="99">
        <v>334.88</v>
      </c>
      <c r="L54" s="62">
        <v>0.3</v>
      </c>
      <c r="M54" s="101">
        <v>34419</v>
      </c>
      <c r="N54" s="130">
        <v>190.02</v>
      </c>
      <c r="O54" s="64">
        <f>+N54*0.0317097</f>
        <v>6.0254771940000005</v>
      </c>
      <c r="Q54" s="6">
        <f>B54-$Q$4</f>
        <v>3.230000000000018</v>
      </c>
      <c r="R54" s="6">
        <f t="shared" si="1"/>
        <v>0.8799999999999955</v>
      </c>
      <c r="AP54" s="45"/>
      <c r="AQ54" s="55"/>
    </row>
    <row r="55" spans="1:43" ht="18" customHeight="1">
      <c r="A55" s="65">
        <v>2534</v>
      </c>
      <c r="B55" s="74">
        <v>337.88</v>
      </c>
      <c r="C55" s="70">
        <v>91.4</v>
      </c>
      <c r="D55" s="102">
        <v>34583</v>
      </c>
      <c r="E55" s="74">
        <v>337.68</v>
      </c>
      <c r="F55" s="70">
        <v>80.5</v>
      </c>
      <c r="G55" s="102">
        <v>34583</v>
      </c>
      <c r="H55" s="74">
        <v>334.78</v>
      </c>
      <c r="I55" s="70">
        <v>0.36</v>
      </c>
      <c r="J55" s="75">
        <v>34386</v>
      </c>
      <c r="K55" s="74">
        <v>334.8</v>
      </c>
      <c r="L55" s="70">
        <v>0.45</v>
      </c>
      <c r="M55" s="75">
        <v>34414</v>
      </c>
      <c r="N55" s="130">
        <v>201.11</v>
      </c>
      <c r="O55" s="64">
        <f aca="true" t="shared" si="3" ref="O55:O86">+N55*0.0317097</f>
        <v>6.377137767000001</v>
      </c>
      <c r="Q55" s="6">
        <f aca="true" t="shared" si="4" ref="Q55:Q86">B55-$Q$4</f>
        <v>3.8799999999999955</v>
      </c>
      <c r="R55" s="6">
        <f t="shared" si="1"/>
        <v>0.7799999999999727</v>
      </c>
      <c r="AP55" s="45"/>
      <c r="AQ55" s="55"/>
    </row>
    <row r="56" spans="1:43" ht="18" customHeight="1">
      <c r="A56" s="65">
        <v>2535</v>
      </c>
      <c r="B56" s="74">
        <v>337.74</v>
      </c>
      <c r="C56" s="70">
        <v>100.9</v>
      </c>
      <c r="D56" s="102">
        <v>34600</v>
      </c>
      <c r="E56" s="74">
        <v>337.44</v>
      </c>
      <c r="F56" s="70">
        <v>83.7</v>
      </c>
      <c r="G56" s="102">
        <v>34600</v>
      </c>
      <c r="H56" s="74">
        <v>334.5</v>
      </c>
      <c r="I56" s="70">
        <v>0.17</v>
      </c>
      <c r="J56" s="75">
        <v>34435</v>
      </c>
      <c r="K56" s="74">
        <v>334.5</v>
      </c>
      <c r="L56" s="70">
        <v>0.17</v>
      </c>
      <c r="M56" s="75">
        <v>34435</v>
      </c>
      <c r="N56" s="130">
        <v>238.98</v>
      </c>
      <c r="O56" s="64">
        <f t="shared" si="3"/>
        <v>7.577984106</v>
      </c>
      <c r="Q56" s="6">
        <f t="shared" si="4"/>
        <v>3.740000000000009</v>
      </c>
      <c r="R56" s="6">
        <f t="shared" si="1"/>
        <v>0.5</v>
      </c>
      <c r="AP56" s="45"/>
      <c r="AQ56" s="55"/>
    </row>
    <row r="57" spans="1:43" ht="18" customHeight="1">
      <c r="A57" s="65">
        <v>2536</v>
      </c>
      <c r="B57" s="74">
        <v>337.53</v>
      </c>
      <c r="C57" s="70">
        <v>84.43</v>
      </c>
      <c r="D57" s="102">
        <v>34421</v>
      </c>
      <c r="E57" s="74">
        <v>337.23</v>
      </c>
      <c r="F57" s="70">
        <v>70.06</v>
      </c>
      <c r="G57" s="102">
        <v>34422</v>
      </c>
      <c r="H57" s="74">
        <v>334.47</v>
      </c>
      <c r="I57" s="70">
        <v>0.11</v>
      </c>
      <c r="J57" s="75" t="s">
        <v>19</v>
      </c>
      <c r="K57" s="74">
        <v>334.48</v>
      </c>
      <c r="L57" s="70">
        <v>0.12</v>
      </c>
      <c r="M57" s="75" t="s">
        <v>20</v>
      </c>
      <c r="N57" s="130">
        <v>146.6</v>
      </c>
      <c r="O57" s="64">
        <f t="shared" si="3"/>
        <v>4.64864202</v>
      </c>
      <c r="Q57" s="6">
        <f t="shared" si="4"/>
        <v>3.5299999999999727</v>
      </c>
      <c r="R57" s="6">
        <f t="shared" si="1"/>
        <v>0.4700000000000273</v>
      </c>
      <c r="AP57" s="45"/>
      <c r="AQ57" s="55"/>
    </row>
    <row r="58" spans="1:43" ht="18" customHeight="1">
      <c r="A58" s="65">
        <v>2337</v>
      </c>
      <c r="B58" s="74">
        <v>338.44</v>
      </c>
      <c r="C58" s="70">
        <v>245.7</v>
      </c>
      <c r="D58" s="102">
        <v>36028</v>
      </c>
      <c r="E58" s="74">
        <v>338.4</v>
      </c>
      <c r="F58" s="70">
        <v>238.5</v>
      </c>
      <c r="G58" s="102">
        <v>36028</v>
      </c>
      <c r="H58" s="74">
        <v>334.69</v>
      </c>
      <c r="I58" s="70">
        <v>1.34</v>
      </c>
      <c r="J58" s="75">
        <v>35896</v>
      </c>
      <c r="K58" s="74">
        <v>334.69</v>
      </c>
      <c r="L58" s="70">
        <v>0.57</v>
      </c>
      <c r="M58" s="75">
        <v>35896</v>
      </c>
      <c r="N58" s="130">
        <v>686.923</v>
      </c>
      <c r="O58" s="64">
        <f t="shared" si="3"/>
        <v>21.7821222531</v>
      </c>
      <c r="Q58" s="6">
        <f t="shared" si="4"/>
        <v>4.439999999999998</v>
      </c>
      <c r="R58" s="6">
        <f t="shared" si="1"/>
        <v>0.6899999999999977</v>
      </c>
      <c r="AP58" s="45"/>
      <c r="AQ58" s="55"/>
    </row>
    <row r="59" spans="1:43" ht="18" customHeight="1">
      <c r="A59" s="65">
        <v>2538</v>
      </c>
      <c r="B59" s="74">
        <v>338.84</v>
      </c>
      <c r="C59" s="70">
        <v>329.4</v>
      </c>
      <c r="D59" s="102">
        <v>35643</v>
      </c>
      <c r="E59" s="74">
        <v>338.45</v>
      </c>
      <c r="F59" s="70">
        <v>237</v>
      </c>
      <c r="G59" s="102">
        <v>35644</v>
      </c>
      <c r="H59" s="103">
        <v>334.7</v>
      </c>
      <c r="I59" s="104">
        <v>0.2</v>
      </c>
      <c r="J59" s="75">
        <v>35541</v>
      </c>
      <c r="K59" s="74">
        <v>334.7</v>
      </c>
      <c r="L59" s="70">
        <v>0.2</v>
      </c>
      <c r="M59" s="75">
        <v>35541</v>
      </c>
      <c r="N59" s="130">
        <v>623.799</v>
      </c>
      <c r="O59" s="64">
        <f t="shared" si="3"/>
        <v>19.7804791503</v>
      </c>
      <c r="Q59" s="6">
        <f t="shared" si="4"/>
        <v>4.839999999999975</v>
      </c>
      <c r="R59" s="6">
        <f t="shared" si="1"/>
        <v>0.6999999999999886</v>
      </c>
      <c r="AP59" s="45"/>
      <c r="AQ59" s="55"/>
    </row>
    <row r="60" spans="1:43" ht="18" customHeight="1">
      <c r="A60" s="65">
        <v>2539</v>
      </c>
      <c r="B60" s="74">
        <v>338.17</v>
      </c>
      <c r="C60" s="70">
        <v>148</v>
      </c>
      <c r="D60" s="102">
        <v>36407</v>
      </c>
      <c r="E60" s="74">
        <v>337.96</v>
      </c>
      <c r="F60" s="70">
        <v>127.9</v>
      </c>
      <c r="G60" s="102">
        <v>36407</v>
      </c>
      <c r="H60" s="74">
        <v>334.87</v>
      </c>
      <c r="I60" s="70">
        <v>0.34</v>
      </c>
      <c r="J60" s="75">
        <v>36231</v>
      </c>
      <c r="K60" s="74">
        <v>334.87</v>
      </c>
      <c r="L60" s="70">
        <v>0.34</v>
      </c>
      <c r="M60" s="75">
        <v>36231</v>
      </c>
      <c r="N60" s="130">
        <v>412.73</v>
      </c>
      <c r="O60" s="64">
        <f t="shared" si="3"/>
        <v>13.087544481</v>
      </c>
      <c r="Q60" s="6">
        <f t="shared" si="4"/>
        <v>4.170000000000016</v>
      </c>
      <c r="R60" s="6">
        <f t="shared" si="1"/>
        <v>0.8700000000000045</v>
      </c>
      <c r="AP60" s="45"/>
      <c r="AQ60" s="55"/>
    </row>
    <row r="61" spans="1:43" ht="18" customHeight="1">
      <c r="A61" s="65">
        <v>2540</v>
      </c>
      <c r="B61" s="74">
        <v>337.82</v>
      </c>
      <c r="C61" s="70">
        <v>115</v>
      </c>
      <c r="D61" s="102">
        <v>36364</v>
      </c>
      <c r="E61" s="74">
        <v>337.61</v>
      </c>
      <c r="F61" s="70">
        <v>94.9</v>
      </c>
      <c r="G61" s="102">
        <v>36364</v>
      </c>
      <c r="H61" s="74">
        <v>334.71</v>
      </c>
      <c r="I61" s="70">
        <v>0.35</v>
      </c>
      <c r="J61" s="75">
        <v>36250</v>
      </c>
      <c r="K61" s="74">
        <v>334.71</v>
      </c>
      <c r="L61" s="70">
        <v>0.35</v>
      </c>
      <c r="M61" s="75">
        <v>36244</v>
      </c>
      <c r="N61" s="130">
        <v>218.067</v>
      </c>
      <c r="O61" s="64">
        <f t="shared" si="3"/>
        <v>6.914839149900001</v>
      </c>
      <c r="Q61" s="6">
        <f t="shared" si="4"/>
        <v>3.819999999999993</v>
      </c>
      <c r="R61" s="6">
        <f t="shared" si="1"/>
        <v>0.7099999999999795</v>
      </c>
      <c r="AP61" s="45"/>
      <c r="AQ61" s="55"/>
    </row>
    <row r="62" spans="1:43" ht="18" customHeight="1">
      <c r="A62" s="65">
        <v>2541</v>
      </c>
      <c r="B62" s="74">
        <v>337.56</v>
      </c>
      <c r="C62" s="70">
        <v>48.4</v>
      </c>
      <c r="D62" s="102">
        <v>36412</v>
      </c>
      <c r="E62" s="74">
        <v>337.47</v>
      </c>
      <c r="F62" s="70">
        <v>45.93</v>
      </c>
      <c r="G62" s="102">
        <v>36412</v>
      </c>
      <c r="H62" s="74">
        <v>334.57</v>
      </c>
      <c r="I62" s="70">
        <v>0.105</v>
      </c>
      <c r="J62" s="75">
        <v>36575</v>
      </c>
      <c r="K62" s="74">
        <v>334.57</v>
      </c>
      <c r="L62" s="70">
        <v>0.11</v>
      </c>
      <c r="M62" s="75">
        <v>36211</v>
      </c>
      <c r="N62" s="130">
        <v>48.38</v>
      </c>
      <c r="O62" s="64">
        <f t="shared" si="3"/>
        <v>1.534115286</v>
      </c>
      <c r="Q62" s="6">
        <f t="shared" si="4"/>
        <v>3.5600000000000023</v>
      </c>
      <c r="R62" s="6">
        <f t="shared" si="1"/>
        <v>0.5699999999999932</v>
      </c>
      <c r="AP62" s="45"/>
      <c r="AQ62" s="105"/>
    </row>
    <row r="63" spans="1:18" ht="18" customHeight="1">
      <c r="A63" s="65">
        <v>2542</v>
      </c>
      <c r="B63" s="74">
        <v>337.95</v>
      </c>
      <c r="C63" s="70">
        <v>83.8</v>
      </c>
      <c r="D63" s="102">
        <v>37156</v>
      </c>
      <c r="E63" s="74">
        <v>337.84</v>
      </c>
      <c r="F63" s="70">
        <v>78</v>
      </c>
      <c r="G63" s="102">
        <v>37156</v>
      </c>
      <c r="H63" s="74">
        <v>334.35</v>
      </c>
      <c r="I63" s="70">
        <v>0.05</v>
      </c>
      <c r="J63" s="75">
        <v>36904</v>
      </c>
      <c r="K63" s="74">
        <v>334.35</v>
      </c>
      <c r="L63" s="70">
        <v>0.05</v>
      </c>
      <c r="M63" s="75">
        <v>36904</v>
      </c>
      <c r="N63" s="130">
        <v>245.03</v>
      </c>
      <c r="O63" s="64">
        <f t="shared" si="3"/>
        <v>7.769827791</v>
      </c>
      <c r="Q63" s="6">
        <f t="shared" si="4"/>
        <v>3.9499999999999886</v>
      </c>
      <c r="R63" s="6">
        <f t="shared" si="1"/>
        <v>0.35000000000002274</v>
      </c>
    </row>
    <row r="64" spans="1:18" ht="18" customHeight="1">
      <c r="A64" s="65">
        <v>2543</v>
      </c>
      <c r="B64" s="74">
        <v>337.67</v>
      </c>
      <c r="C64" s="70">
        <v>66.16</v>
      </c>
      <c r="D64" s="102">
        <v>37444</v>
      </c>
      <c r="E64" s="74">
        <v>337.51</v>
      </c>
      <c r="F64" s="70">
        <v>61.68</v>
      </c>
      <c r="G64" s="102">
        <v>37444</v>
      </c>
      <c r="H64" s="74">
        <v>334.32</v>
      </c>
      <c r="I64" s="70">
        <v>0.22</v>
      </c>
      <c r="J64" s="75">
        <v>37620</v>
      </c>
      <c r="K64" s="74">
        <v>334.34</v>
      </c>
      <c r="L64" s="70">
        <v>0.22</v>
      </c>
      <c r="M64" s="75">
        <v>37280</v>
      </c>
      <c r="N64" s="130">
        <v>398.03</v>
      </c>
      <c r="O64" s="64">
        <f t="shared" si="3"/>
        <v>12.621411891</v>
      </c>
      <c r="Q64" s="6">
        <f t="shared" si="4"/>
        <v>3.670000000000016</v>
      </c>
      <c r="R64" s="6">
        <f t="shared" si="1"/>
        <v>0.3199999999999932</v>
      </c>
    </row>
    <row r="65" spans="1:18" ht="18" customHeight="1">
      <c r="A65" s="65">
        <v>2544</v>
      </c>
      <c r="B65" s="74">
        <v>338.2</v>
      </c>
      <c r="C65" s="70">
        <v>141.8</v>
      </c>
      <c r="D65" s="102">
        <v>37473</v>
      </c>
      <c r="E65" s="74">
        <v>337.99</v>
      </c>
      <c r="F65" s="70">
        <v>124.23</v>
      </c>
      <c r="G65" s="102">
        <v>37473</v>
      </c>
      <c r="H65" s="74">
        <v>334.22</v>
      </c>
      <c r="I65" s="70">
        <v>0.07</v>
      </c>
      <c r="J65" s="75">
        <v>37380</v>
      </c>
      <c r="K65" s="74">
        <v>334.22</v>
      </c>
      <c r="L65" s="70">
        <v>0.07</v>
      </c>
      <c r="M65" s="75">
        <v>37381</v>
      </c>
      <c r="N65" s="130">
        <v>306.31</v>
      </c>
      <c r="O65" s="64">
        <f t="shared" si="3"/>
        <v>9.712998207</v>
      </c>
      <c r="Q65" s="6">
        <f t="shared" si="4"/>
        <v>4.199999999999989</v>
      </c>
      <c r="R65" s="6">
        <f t="shared" si="1"/>
        <v>0.22000000000002728</v>
      </c>
    </row>
    <row r="66" spans="1:18" ht="18" customHeight="1">
      <c r="A66" s="65">
        <v>2545</v>
      </c>
      <c r="B66" s="74">
        <v>338.1</v>
      </c>
      <c r="C66" s="70">
        <v>167</v>
      </c>
      <c r="D66" s="102">
        <v>37508</v>
      </c>
      <c r="E66" s="74">
        <v>338.02</v>
      </c>
      <c r="F66" s="70">
        <v>158.6</v>
      </c>
      <c r="G66" s="102">
        <v>37508</v>
      </c>
      <c r="H66" s="74">
        <v>334.67</v>
      </c>
      <c r="I66" s="70">
        <v>0.17</v>
      </c>
      <c r="J66" s="75">
        <v>37395</v>
      </c>
      <c r="K66" s="74">
        <v>334.7</v>
      </c>
      <c r="L66" s="70">
        <v>0.2</v>
      </c>
      <c r="M66" s="75">
        <v>37371</v>
      </c>
      <c r="N66" s="132">
        <v>534.558</v>
      </c>
      <c r="O66" s="64">
        <f t="shared" si="3"/>
        <v>16.9506738126</v>
      </c>
      <c r="Q66" s="6">
        <f t="shared" si="4"/>
        <v>4.100000000000023</v>
      </c>
      <c r="R66" s="6">
        <f t="shared" si="1"/>
        <v>0.6700000000000159</v>
      </c>
    </row>
    <row r="67" spans="1:18" ht="18" customHeight="1">
      <c r="A67" s="65">
        <v>2546</v>
      </c>
      <c r="B67" s="74">
        <v>337.99</v>
      </c>
      <c r="C67" s="70">
        <v>166</v>
      </c>
      <c r="D67" s="102">
        <v>38242</v>
      </c>
      <c r="E67" s="74">
        <v>337.95</v>
      </c>
      <c r="F67" s="70">
        <v>162</v>
      </c>
      <c r="G67" s="102">
        <v>38242</v>
      </c>
      <c r="H67" s="74">
        <v>334.18</v>
      </c>
      <c r="I67" s="70">
        <v>0</v>
      </c>
      <c r="J67" s="75">
        <v>236025</v>
      </c>
      <c r="K67" s="74">
        <v>334.19</v>
      </c>
      <c r="L67" s="70">
        <v>0</v>
      </c>
      <c r="M67" s="75">
        <v>38064</v>
      </c>
      <c r="N67" s="130">
        <v>205.489</v>
      </c>
      <c r="O67" s="64">
        <f t="shared" si="3"/>
        <v>6.515994543300001</v>
      </c>
      <c r="Q67" s="6">
        <f t="shared" si="4"/>
        <v>3.990000000000009</v>
      </c>
      <c r="R67" s="6">
        <f t="shared" si="1"/>
        <v>0.18000000000000682</v>
      </c>
    </row>
    <row r="68" spans="1:18" ht="18" customHeight="1">
      <c r="A68" s="65">
        <v>2547</v>
      </c>
      <c r="B68" s="74">
        <v>338.44</v>
      </c>
      <c r="C68" s="70">
        <v>242</v>
      </c>
      <c r="D68" s="102">
        <v>38240</v>
      </c>
      <c r="E68" s="74">
        <v>337.9</v>
      </c>
      <c r="F68" s="70">
        <v>168</v>
      </c>
      <c r="G68" s="102">
        <v>38246</v>
      </c>
      <c r="H68" s="74">
        <v>334.46</v>
      </c>
      <c r="I68" s="70">
        <v>0.4</v>
      </c>
      <c r="J68" s="75">
        <v>236767</v>
      </c>
      <c r="K68" s="74">
        <v>334.47</v>
      </c>
      <c r="L68" s="70">
        <v>0.44</v>
      </c>
      <c r="M68" s="75">
        <v>38075</v>
      </c>
      <c r="N68" s="132">
        <v>532.55</v>
      </c>
      <c r="O68" s="64">
        <f t="shared" si="3"/>
        <v>16.887000734999997</v>
      </c>
      <c r="Q68" s="6">
        <f t="shared" si="4"/>
        <v>4.439999999999998</v>
      </c>
      <c r="R68" s="6">
        <f t="shared" si="1"/>
        <v>0.45999999999997954</v>
      </c>
    </row>
    <row r="69" spans="1:18" ht="18" customHeight="1">
      <c r="A69" s="65">
        <v>2548</v>
      </c>
      <c r="B69" s="74">
        <v>338.64</v>
      </c>
      <c r="C69" s="70">
        <v>451.6</v>
      </c>
      <c r="D69" s="102">
        <v>38577</v>
      </c>
      <c r="E69" s="74">
        <v>338.19</v>
      </c>
      <c r="F69" s="70">
        <v>309</v>
      </c>
      <c r="G69" s="102">
        <v>38578</v>
      </c>
      <c r="H69" s="74">
        <v>334.32</v>
      </c>
      <c r="I69" s="70">
        <v>1.2</v>
      </c>
      <c r="J69" s="75">
        <v>237174</v>
      </c>
      <c r="K69" s="74">
        <v>334.33</v>
      </c>
      <c r="L69" s="70">
        <v>1.3</v>
      </c>
      <c r="M69" s="75">
        <v>237195</v>
      </c>
      <c r="N69" s="130">
        <v>688.936</v>
      </c>
      <c r="O69" s="64">
        <f t="shared" si="3"/>
        <v>21.8459538792</v>
      </c>
      <c r="Q69" s="6">
        <f t="shared" si="4"/>
        <v>4.639999999999986</v>
      </c>
      <c r="R69" s="6">
        <f t="shared" si="1"/>
        <v>0.3199999999999932</v>
      </c>
    </row>
    <row r="70" spans="1:18" ht="18" customHeight="1">
      <c r="A70" s="65">
        <v>2549</v>
      </c>
      <c r="B70" s="74">
        <v>338.09</v>
      </c>
      <c r="C70" s="70">
        <v>217.25</v>
      </c>
      <c r="D70" s="102">
        <v>38929</v>
      </c>
      <c r="E70" s="74">
        <v>337.68</v>
      </c>
      <c r="F70" s="70">
        <v>172</v>
      </c>
      <c r="G70" s="102">
        <v>38930</v>
      </c>
      <c r="H70" s="74">
        <v>334.28</v>
      </c>
      <c r="I70" s="70">
        <v>0.11</v>
      </c>
      <c r="J70" s="75">
        <v>237229</v>
      </c>
      <c r="K70" s="74">
        <v>334.34</v>
      </c>
      <c r="L70" s="70">
        <v>0.16</v>
      </c>
      <c r="M70" s="75">
        <v>237081</v>
      </c>
      <c r="N70" s="130">
        <v>523.18</v>
      </c>
      <c r="O70" s="64">
        <f t="shared" si="3"/>
        <v>16.589880846</v>
      </c>
      <c r="Q70" s="6">
        <f t="shared" si="4"/>
        <v>4.089999999999975</v>
      </c>
      <c r="R70" s="6">
        <f t="shared" si="1"/>
        <v>0.2799999999999727</v>
      </c>
    </row>
    <row r="71" spans="1:18" ht="18" customHeight="1">
      <c r="A71" s="65">
        <v>2550</v>
      </c>
      <c r="B71" s="74">
        <v>335.79</v>
      </c>
      <c r="C71" s="70">
        <v>57.21</v>
      </c>
      <c r="D71" s="102">
        <v>39354</v>
      </c>
      <c r="E71" s="74">
        <v>335.5</v>
      </c>
      <c r="F71" s="70">
        <v>40.9</v>
      </c>
      <c r="G71" s="102">
        <v>39217</v>
      </c>
      <c r="H71" s="74">
        <v>334.29</v>
      </c>
      <c r="I71" s="70">
        <v>0.18</v>
      </c>
      <c r="J71" s="75">
        <v>237713</v>
      </c>
      <c r="K71" s="74">
        <v>334.29</v>
      </c>
      <c r="L71" s="70">
        <v>0.18</v>
      </c>
      <c r="M71" s="75">
        <v>237713</v>
      </c>
      <c r="N71" s="130">
        <v>219.05</v>
      </c>
      <c r="O71" s="64">
        <f t="shared" si="3"/>
        <v>6.946009785</v>
      </c>
      <c r="Q71" s="6">
        <f t="shared" si="4"/>
        <v>1.7900000000000205</v>
      </c>
      <c r="R71" s="6">
        <f t="shared" si="1"/>
        <v>0.29000000000002046</v>
      </c>
    </row>
    <row r="72" spans="1:18" ht="18" customHeight="1">
      <c r="A72" s="65">
        <v>2551</v>
      </c>
      <c r="B72" s="74">
        <v>336.6</v>
      </c>
      <c r="C72" s="70">
        <v>102.5</v>
      </c>
      <c r="D72" s="102">
        <v>39332</v>
      </c>
      <c r="E72" s="74">
        <v>336.44</v>
      </c>
      <c r="F72" s="70">
        <v>92.38</v>
      </c>
      <c r="G72" s="102">
        <v>251</v>
      </c>
      <c r="H72" s="74">
        <v>334.18</v>
      </c>
      <c r="I72" s="70">
        <v>0.4</v>
      </c>
      <c r="J72" s="75">
        <v>237431</v>
      </c>
      <c r="K72" s="74">
        <v>334.18</v>
      </c>
      <c r="L72" s="70">
        <v>0.4</v>
      </c>
      <c r="M72" s="75">
        <v>237431</v>
      </c>
      <c r="N72" s="130">
        <v>341.81</v>
      </c>
      <c r="O72" s="64">
        <f t="shared" si="3"/>
        <v>10.838692557</v>
      </c>
      <c r="Q72" s="6">
        <f t="shared" si="4"/>
        <v>2.6000000000000227</v>
      </c>
      <c r="R72" s="6">
        <f t="shared" si="1"/>
        <v>0.18000000000000682</v>
      </c>
    </row>
    <row r="73" spans="1:18" ht="18" customHeight="1">
      <c r="A73" s="65">
        <v>2552</v>
      </c>
      <c r="B73" s="74">
        <v>337.72</v>
      </c>
      <c r="C73" s="70">
        <v>187.3</v>
      </c>
      <c r="D73" s="102">
        <v>40064</v>
      </c>
      <c r="E73" s="74">
        <v>336.73</v>
      </c>
      <c r="F73" s="70">
        <v>115.28</v>
      </c>
      <c r="G73" s="102">
        <v>252</v>
      </c>
      <c r="H73" s="74">
        <v>333.94</v>
      </c>
      <c r="I73" s="70">
        <v>0.07</v>
      </c>
      <c r="J73" s="75">
        <v>238520</v>
      </c>
      <c r="K73" s="74">
        <v>334.14</v>
      </c>
      <c r="L73" s="70">
        <v>0.24</v>
      </c>
      <c r="M73" s="75">
        <v>237579</v>
      </c>
      <c r="N73" s="130">
        <v>178.91</v>
      </c>
      <c r="O73" s="64">
        <f t="shared" si="3"/>
        <v>5.6731824269999995</v>
      </c>
      <c r="Q73" s="6">
        <f t="shared" si="4"/>
        <v>3.7200000000000273</v>
      </c>
      <c r="R73" s="6">
        <f t="shared" si="1"/>
        <v>-0.060000000000002274</v>
      </c>
    </row>
    <row r="74" spans="1:18" ht="18" customHeight="1">
      <c r="A74" s="65">
        <v>2553</v>
      </c>
      <c r="B74" s="74">
        <v>338.1</v>
      </c>
      <c r="C74" s="70">
        <v>279.25</v>
      </c>
      <c r="D74" s="102">
        <v>40449</v>
      </c>
      <c r="E74" s="74">
        <v>337.49</v>
      </c>
      <c r="F74" s="70">
        <v>213.45</v>
      </c>
      <c r="G74" s="102">
        <v>272</v>
      </c>
      <c r="H74" s="74">
        <v>333.8</v>
      </c>
      <c r="I74" s="70">
        <v>0.05</v>
      </c>
      <c r="J74" s="75">
        <v>238559</v>
      </c>
      <c r="K74" s="74">
        <v>333.81</v>
      </c>
      <c r="L74" s="70">
        <v>0.06</v>
      </c>
      <c r="M74" s="75">
        <v>238563</v>
      </c>
      <c r="N74" s="130">
        <v>414.06</v>
      </c>
      <c r="O74" s="64">
        <f t="shared" si="3"/>
        <v>13.129718382</v>
      </c>
      <c r="Q74" s="6">
        <f t="shared" si="4"/>
        <v>4.100000000000023</v>
      </c>
      <c r="R74" s="106">
        <f aca="true" t="shared" si="5" ref="R74:R86">H74-$Q$4</f>
        <v>-0.19999999999998863</v>
      </c>
    </row>
    <row r="75" spans="1:18" ht="18" customHeight="1">
      <c r="A75" s="65">
        <v>2554</v>
      </c>
      <c r="B75" s="74">
        <v>337.49</v>
      </c>
      <c r="C75" s="70">
        <v>251.18</v>
      </c>
      <c r="D75" s="102">
        <v>40815</v>
      </c>
      <c r="E75" s="74">
        <v>337.38</v>
      </c>
      <c r="F75" s="70">
        <v>239.4</v>
      </c>
      <c r="G75" s="102">
        <v>273</v>
      </c>
      <c r="H75" s="74">
        <v>333.8</v>
      </c>
      <c r="I75" s="70">
        <v>0.11</v>
      </c>
      <c r="J75" s="75">
        <v>238937</v>
      </c>
      <c r="K75" s="74">
        <v>333.8</v>
      </c>
      <c r="L75" s="70">
        <v>0.11</v>
      </c>
      <c r="M75" s="75">
        <v>238937</v>
      </c>
      <c r="N75" s="130">
        <v>889.37</v>
      </c>
      <c r="O75" s="64">
        <f t="shared" si="3"/>
        <v>28.201655889</v>
      </c>
      <c r="Q75" s="6">
        <f t="shared" si="4"/>
        <v>3.490000000000009</v>
      </c>
      <c r="R75" s="6">
        <f t="shared" si="5"/>
        <v>-0.19999999999998863</v>
      </c>
    </row>
    <row r="76" spans="1:18" ht="18" customHeight="1">
      <c r="A76" s="65">
        <v>2555</v>
      </c>
      <c r="B76" s="74">
        <v>336.4</v>
      </c>
      <c r="C76" s="70">
        <v>193</v>
      </c>
      <c r="D76" s="102">
        <v>40798</v>
      </c>
      <c r="E76" s="74">
        <v>336.238</v>
      </c>
      <c r="F76" s="70">
        <v>170.6</v>
      </c>
      <c r="G76" s="102">
        <v>256</v>
      </c>
      <c r="H76" s="74">
        <v>333.63</v>
      </c>
      <c r="I76" s="70">
        <v>0.03</v>
      </c>
      <c r="J76" s="75">
        <v>239298</v>
      </c>
      <c r="K76" s="74">
        <v>333.63</v>
      </c>
      <c r="L76" s="70">
        <v>0.03</v>
      </c>
      <c r="M76" s="75">
        <v>239304</v>
      </c>
      <c r="N76" s="130">
        <v>231.86</v>
      </c>
      <c r="O76" s="64">
        <f t="shared" si="3"/>
        <v>7.352211042</v>
      </c>
      <c r="Q76" s="6">
        <f t="shared" si="4"/>
        <v>2.3999999999999773</v>
      </c>
      <c r="R76" s="6">
        <f t="shared" si="5"/>
        <v>-0.37000000000000455</v>
      </c>
    </row>
    <row r="77" spans="1:18" ht="18" customHeight="1">
      <c r="A77" s="65">
        <v>2556</v>
      </c>
      <c r="B77" s="74">
        <v>336.22</v>
      </c>
      <c r="C77" s="70">
        <v>99.16</v>
      </c>
      <c r="D77" s="102">
        <v>41201</v>
      </c>
      <c r="E77" s="74">
        <v>336.05</v>
      </c>
      <c r="F77" s="70">
        <v>89.9</v>
      </c>
      <c r="G77" s="102">
        <v>41201</v>
      </c>
      <c r="H77" s="74">
        <v>333.37</v>
      </c>
      <c r="I77" s="70">
        <v>0.28</v>
      </c>
      <c r="J77" s="75">
        <v>239684</v>
      </c>
      <c r="K77" s="74">
        <v>333.38</v>
      </c>
      <c r="L77" s="70">
        <v>0.32</v>
      </c>
      <c r="M77" s="75">
        <v>240049</v>
      </c>
      <c r="N77" s="130">
        <v>222.06</v>
      </c>
      <c r="O77" s="64">
        <f t="shared" si="3"/>
        <v>7.0414559820000004</v>
      </c>
      <c r="Q77" s="6">
        <f t="shared" si="4"/>
        <v>2.2200000000000273</v>
      </c>
      <c r="R77" s="6">
        <f t="shared" si="5"/>
        <v>-0.6299999999999955</v>
      </c>
    </row>
    <row r="78" spans="1:18" ht="18" customHeight="1">
      <c r="A78" s="65">
        <v>2557</v>
      </c>
      <c r="B78" s="74">
        <v>335.93</v>
      </c>
      <c r="C78" s="70">
        <v>73.35</v>
      </c>
      <c r="D78" s="102">
        <v>41886</v>
      </c>
      <c r="E78" s="74">
        <v>335.625</v>
      </c>
      <c r="F78" s="70">
        <v>60.27</v>
      </c>
      <c r="G78" s="102">
        <v>41886</v>
      </c>
      <c r="H78" s="74">
        <v>333.06</v>
      </c>
      <c r="I78" s="70">
        <v>0.06</v>
      </c>
      <c r="J78" s="75">
        <v>240033</v>
      </c>
      <c r="K78" s="74">
        <v>333.06</v>
      </c>
      <c r="L78" s="70">
        <v>0.06</v>
      </c>
      <c r="M78" s="75">
        <v>240033</v>
      </c>
      <c r="N78" s="130">
        <v>117.52</v>
      </c>
      <c r="O78" s="64">
        <f t="shared" si="3"/>
        <v>3.7265239439999998</v>
      </c>
      <c r="Q78" s="6">
        <f t="shared" si="4"/>
        <v>1.9300000000000068</v>
      </c>
      <c r="R78" s="6">
        <f t="shared" si="5"/>
        <v>-0.9399999999999977</v>
      </c>
    </row>
    <row r="79" spans="1:18" ht="18" customHeight="1">
      <c r="A79" s="65">
        <v>2558</v>
      </c>
      <c r="B79" s="74">
        <v>335.81</v>
      </c>
      <c r="C79" s="70">
        <v>71.14</v>
      </c>
      <c r="D79" s="102">
        <v>42228</v>
      </c>
      <c r="E79" s="74">
        <v>335.69</v>
      </c>
      <c r="F79" s="70">
        <v>65.91</v>
      </c>
      <c r="G79" s="102">
        <v>42228</v>
      </c>
      <c r="H79" s="74">
        <v>333.05</v>
      </c>
      <c r="I79" s="70">
        <v>0.08</v>
      </c>
      <c r="J79" s="75">
        <v>240514</v>
      </c>
      <c r="K79" s="74">
        <v>333.05</v>
      </c>
      <c r="L79" s="70">
        <v>0.08</v>
      </c>
      <c r="M79" s="75">
        <v>240514</v>
      </c>
      <c r="N79" s="130">
        <v>70.15</v>
      </c>
      <c r="O79" s="64">
        <f t="shared" si="3"/>
        <v>2.224435455</v>
      </c>
      <c r="Q79" s="6">
        <f t="shared" si="4"/>
        <v>1.8100000000000023</v>
      </c>
      <c r="R79" s="6">
        <f t="shared" si="5"/>
        <v>-0.9499999999999886</v>
      </c>
    </row>
    <row r="80" spans="1:18" ht="18" customHeight="1">
      <c r="A80" s="65">
        <v>2559</v>
      </c>
      <c r="B80" s="74">
        <v>336.16</v>
      </c>
      <c r="C80" s="70">
        <v>150</v>
      </c>
      <c r="D80" s="102">
        <v>42686</v>
      </c>
      <c r="E80" s="74">
        <v>335.804</v>
      </c>
      <c r="F80" s="70">
        <v>107</v>
      </c>
      <c r="G80" s="102">
        <v>42686</v>
      </c>
      <c r="H80" s="74">
        <v>333.25</v>
      </c>
      <c r="I80" s="70">
        <v>0.45</v>
      </c>
      <c r="J80" s="75">
        <v>240787</v>
      </c>
      <c r="K80" s="74">
        <v>333.25</v>
      </c>
      <c r="L80" s="70">
        <v>0.45</v>
      </c>
      <c r="M80" s="75">
        <v>240787</v>
      </c>
      <c r="N80" s="130">
        <v>151.19</v>
      </c>
      <c r="O80" s="64">
        <f t="shared" si="3"/>
        <v>4.794189543</v>
      </c>
      <c r="Q80" s="6">
        <f t="shared" si="4"/>
        <v>2.160000000000025</v>
      </c>
      <c r="R80" s="6">
        <f t="shared" si="5"/>
        <v>-0.75</v>
      </c>
    </row>
    <row r="81" spans="1:18" ht="18" customHeight="1">
      <c r="A81" s="65">
        <v>2560</v>
      </c>
      <c r="B81" s="74">
        <v>335.92</v>
      </c>
      <c r="C81" s="70">
        <v>170.42</v>
      </c>
      <c r="D81" s="102">
        <v>42939</v>
      </c>
      <c r="E81" s="74">
        <v>335.67</v>
      </c>
      <c r="F81" s="70">
        <v>148.69</v>
      </c>
      <c r="G81" s="102">
        <v>42939</v>
      </c>
      <c r="H81" s="74">
        <v>332.94</v>
      </c>
      <c r="I81" s="70">
        <v>0.02</v>
      </c>
      <c r="J81" s="75">
        <v>241506</v>
      </c>
      <c r="K81" s="74">
        <v>332.951</v>
      </c>
      <c r="L81" s="70">
        <v>0.07</v>
      </c>
      <c r="M81" s="75">
        <v>241141</v>
      </c>
      <c r="N81" s="130">
        <v>339.71</v>
      </c>
      <c r="O81" s="64">
        <f t="shared" si="3"/>
        <v>10.772102187</v>
      </c>
      <c r="Q81" s="6">
        <f t="shared" si="4"/>
        <v>1.920000000000016</v>
      </c>
      <c r="R81" s="6">
        <f t="shared" si="5"/>
        <v>-1.0600000000000023</v>
      </c>
    </row>
    <row r="82" spans="1:18" ht="18" customHeight="1">
      <c r="A82" s="65">
        <v>2561</v>
      </c>
      <c r="B82" s="74">
        <v>336.82</v>
      </c>
      <c r="C82" s="70">
        <v>251.45</v>
      </c>
      <c r="D82" s="102">
        <v>43330</v>
      </c>
      <c r="E82" s="74">
        <v>335.66</v>
      </c>
      <c r="F82" s="70">
        <v>144.72</v>
      </c>
      <c r="G82" s="102">
        <v>43331</v>
      </c>
      <c r="H82" s="74">
        <v>332.81</v>
      </c>
      <c r="I82" s="70">
        <v>0.01</v>
      </c>
      <c r="J82" s="75">
        <v>241872</v>
      </c>
      <c r="K82" s="74">
        <v>332.81</v>
      </c>
      <c r="L82" s="70">
        <v>0.01</v>
      </c>
      <c r="M82" s="75">
        <v>241872</v>
      </c>
      <c r="N82" s="130">
        <v>198.62</v>
      </c>
      <c r="O82" s="64">
        <f t="shared" si="3"/>
        <v>6.2981806140000005</v>
      </c>
      <c r="Q82" s="6">
        <f t="shared" si="4"/>
        <v>2.819999999999993</v>
      </c>
      <c r="R82" s="6">
        <f t="shared" si="5"/>
        <v>-1.1899999999999977</v>
      </c>
    </row>
    <row r="83" spans="1:18" ht="18" customHeight="1">
      <c r="A83" s="65">
        <v>2562</v>
      </c>
      <c r="B83" s="74">
        <v>335.45</v>
      </c>
      <c r="C83" s="70">
        <v>107</v>
      </c>
      <c r="D83" s="102">
        <v>43702</v>
      </c>
      <c r="E83" s="74">
        <v>335.336</v>
      </c>
      <c r="F83" s="70">
        <v>98.2</v>
      </c>
      <c r="G83" s="102">
        <v>43702</v>
      </c>
      <c r="H83" s="74">
        <v>332.5</v>
      </c>
      <c r="I83" s="70">
        <v>0.01</v>
      </c>
      <c r="J83" s="75">
        <v>242217</v>
      </c>
      <c r="K83" s="74">
        <v>322.5</v>
      </c>
      <c r="L83" s="70">
        <v>0.01</v>
      </c>
      <c r="M83" s="75">
        <v>242217</v>
      </c>
      <c r="N83" s="130">
        <v>54.56</v>
      </c>
      <c r="O83" s="64">
        <f t="shared" si="3"/>
        <v>1.730081232</v>
      </c>
      <c r="Q83" s="6">
        <f t="shared" si="4"/>
        <v>1.4499999999999886</v>
      </c>
      <c r="R83" s="6">
        <f t="shared" si="5"/>
        <v>-1.5</v>
      </c>
    </row>
    <row r="84" spans="1:18" ht="18" customHeight="1">
      <c r="A84" s="65">
        <v>2563</v>
      </c>
      <c r="B84" s="74">
        <v>336.36</v>
      </c>
      <c r="C84" s="70">
        <v>167.06</v>
      </c>
      <c r="D84" s="102">
        <v>44047</v>
      </c>
      <c r="E84" s="74">
        <v>335.43</v>
      </c>
      <c r="F84" s="70">
        <v>97.26</v>
      </c>
      <c r="G84" s="102">
        <v>44047</v>
      </c>
      <c r="H84" s="74">
        <v>332.44</v>
      </c>
      <c r="I84" s="148">
        <v>0.004</v>
      </c>
      <c r="J84" s="75">
        <v>242383</v>
      </c>
      <c r="K84" s="74">
        <v>332.5</v>
      </c>
      <c r="L84" s="70">
        <v>0.01</v>
      </c>
      <c r="M84" s="75">
        <v>242383</v>
      </c>
      <c r="N84" s="130">
        <v>65.91</v>
      </c>
      <c r="O84" s="64">
        <f t="shared" si="3"/>
        <v>2.089986327</v>
      </c>
      <c r="Q84" s="6">
        <f t="shared" si="4"/>
        <v>2.3600000000000136</v>
      </c>
      <c r="R84" s="6">
        <f t="shared" si="5"/>
        <v>-1.5600000000000023</v>
      </c>
    </row>
    <row r="85" spans="1:18" ht="18" customHeight="1">
      <c r="A85" s="65">
        <v>2564</v>
      </c>
      <c r="B85" s="74">
        <v>335.72</v>
      </c>
      <c r="C85" s="70">
        <v>121.2</v>
      </c>
      <c r="D85" s="102">
        <v>44495</v>
      </c>
      <c r="E85" s="74">
        <v>335.58</v>
      </c>
      <c r="F85" s="70">
        <v>109.45</v>
      </c>
      <c r="G85" s="102">
        <v>44495</v>
      </c>
      <c r="H85" s="74">
        <v>332.5</v>
      </c>
      <c r="I85" s="70">
        <v>0.05</v>
      </c>
      <c r="J85" s="75">
        <v>242614</v>
      </c>
      <c r="K85" s="74">
        <v>332.5</v>
      </c>
      <c r="L85" s="70">
        <v>0.05</v>
      </c>
      <c r="M85" s="75">
        <v>242614</v>
      </c>
      <c r="N85" s="130">
        <v>123.77</v>
      </c>
      <c r="O85" s="64">
        <f t="shared" si="3"/>
        <v>3.924709569</v>
      </c>
      <c r="Q85" s="6">
        <f t="shared" si="4"/>
        <v>1.7200000000000273</v>
      </c>
      <c r="R85" s="6">
        <f t="shared" si="5"/>
        <v>-1.5</v>
      </c>
    </row>
    <row r="86" spans="1:18" ht="18" customHeight="1">
      <c r="A86" s="65">
        <v>2565</v>
      </c>
      <c r="B86" s="74">
        <v>337.31</v>
      </c>
      <c r="C86" s="70">
        <v>226.24999999999906</v>
      </c>
      <c r="D86" s="102">
        <v>44837</v>
      </c>
      <c r="E86" s="74">
        <v>336.768</v>
      </c>
      <c r="F86" s="70">
        <v>186.89999999999932</v>
      </c>
      <c r="G86" s="102">
        <v>44837</v>
      </c>
      <c r="H86" s="74">
        <v>332.6</v>
      </c>
      <c r="I86" s="70">
        <v>0.10000000000000002</v>
      </c>
      <c r="J86" s="75">
        <v>242994</v>
      </c>
      <c r="K86" s="74">
        <v>322.6</v>
      </c>
      <c r="L86" s="70">
        <v>0.10000000000000002</v>
      </c>
      <c r="M86" s="75">
        <v>242994</v>
      </c>
      <c r="N86" s="130">
        <v>440.28</v>
      </c>
      <c r="O86" s="64">
        <f t="shared" si="3"/>
        <v>13.961146716</v>
      </c>
      <c r="Q86" s="6">
        <f t="shared" si="4"/>
        <v>3.3100000000000023</v>
      </c>
      <c r="R86" s="6">
        <f t="shared" si="5"/>
        <v>-1.3999999999999773</v>
      </c>
    </row>
    <row r="87" spans="1:18" ht="18" customHeight="1">
      <c r="A87" s="65"/>
      <c r="B87" s="74"/>
      <c r="C87" s="70"/>
      <c r="D87" s="102"/>
      <c r="E87" s="74"/>
      <c r="F87" s="70"/>
      <c r="G87" s="102"/>
      <c r="H87" s="74"/>
      <c r="I87" s="70"/>
      <c r="J87" s="75"/>
      <c r="K87" s="74"/>
      <c r="L87" s="70"/>
      <c r="M87" s="75"/>
      <c r="N87" s="130"/>
      <c r="O87" s="64"/>
      <c r="Q87" s="6"/>
      <c r="R87" s="6"/>
    </row>
    <row r="88" spans="1:15" ht="18" customHeight="1">
      <c r="A88" s="65"/>
      <c r="B88" s="74"/>
      <c r="C88" s="70"/>
      <c r="D88" s="107"/>
      <c r="E88" s="74"/>
      <c r="F88" s="70"/>
      <c r="G88" s="107"/>
      <c r="H88" s="74"/>
      <c r="I88" s="70"/>
      <c r="J88" s="107"/>
      <c r="K88" s="74"/>
      <c r="L88" s="70"/>
      <c r="M88" s="107"/>
      <c r="N88" s="130"/>
      <c r="O88" s="64"/>
    </row>
    <row r="89" spans="1:15" ht="18" customHeight="1">
      <c r="A89" s="146" t="s">
        <v>3</v>
      </c>
      <c r="B89" s="74">
        <f>MAX(B54:B88,B9:B43)</f>
        <v>339.82</v>
      </c>
      <c r="C89" s="70">
        <f>MAX(C54:C88,C21:C43,C9:C19)</f>
        <v>739</v>
      </c>
      <c r="D89" s="68">
        <v>225227</v>
      </c>
      <c r="E89" s="74">
        <f>MAX(E54:E88,E21:E43,E9:E19)</f>
        <v>339.82</v>
      </c>
      <c r="F89" s="70">
        <f>MAX(F54:F88,F21:F43,F9:F19)</f>
        <v>739</v>
      </c>
      <c r="G89" s="69">
        <v>225227</v>
      </c>
      <c r="H89" s="74">
        <f>MAX(H54:H88,H24:H43,H9:H20)</f>
        <v>335.01</v>
      </c>
      <c r="I89" s="70">
        <f>MAX(I54:I88,I24:I43,I9:I20)</f>
        <v>8.6</v>
      </c>
      <c r="J89" s="69">
        <v>218867</v>
      </c>
      <c r="K89" s="74">
        <f>MAX(K54:K88,K9:K43)</f>
        <v>335.01</v>
      </c>
      <c r="L89" s="70">
        <f>MAX(L54:L88,L9:L43)</f>
        <v>8.7</v>
      </c>
      <c r="M89" s="69">
        <v>218867</v>
      </c>
      <c r="N89" s="130">
        <f>MAX(N54:N88,N21:N43,N11:N19,N9)</f>
        <v>1424.27</v>
      </c>
      <c r="O89" s="64">
        <f>MAX(O54:O88,O21:O43,O11:O19,O9)</f>
        <v>45.163174419</v>
      </c>
    </row>
    <row r="90" spans="1:15" ht="18" customHeight="1">
      <c r="A90" s="146" t="s">
        <v>13</v>
      </c>
      <c r="B90" s="74">
        <f>AVERAGE(B54:B88,B9:B43)</f>
        <v>337.2254411764708</v>
      </c>
      <c r="C90" s="70">
        <f>AVERAGE(C54:C88,C21:C43,C9:C19)</f>
        <v>181.82552238805965</v>
      </c>
      <c r="D90" s="107"/>
      <c r="E90" s="74">
        <f>AVERAGE(E54:E88,E21:E43,E9:E19)</f>
        <v>336.9712089552238</v>
      </c>
      <c r="F90" s="70">
        <f>AVERAGE(F54:F88,F21:F43,F9:F19)</f>
        <v>150.85059701492537</v>
      </c>
      <c r="G90" s="107"/>
      <c r="H90" s="74">
        <f>AVERAGE(H54:H88,H24:H43,H9:H20)</f>
        <v>334.17876923076915</v>
      </c>
      <c r="I90" s="70">
        <f>AVERAGE(I54:I88,I24:I43,I9:I20)</f>
        <v>1.0170615384615385</v>
      </c>
      <c r="J90" s="107"/>
      <c r="K90" s="74">
        <f>AVERAGE(K54:K88,K9:K43)</f>
        <v>333.8854558823529</v>
      </c>
      <c r="L90" s="70">
        <f>AVERAGE(L54:L88,L9:L43)</f>
        <v>1.0210294117647059</v>
      </c>
      <c r="M90" s="107"/>
      <c r="N90" s="130">
        <f>AVERAGE(N54:N88,N21:N43,N11:N19,N9)</f>
        <v>436.0308636363637</v>
      </c>
      <c r="O90" s="64">
        <f>AVERAGE(O54:O88,O21:O43,O11:O19,O9)</f>
        <v>13.826407876649997</v>
      </c>
    </row>
    <row r="91" spans="1:15" ht="18" customHeight="1">
      <c r="A91" s="147" t="s">
        <v>4</v>
      </c>
      <c r="B91" s="135">
        <f>MIN(B54:B88,B9:B43)</f>
        <v>335.45</v>
      </c>
      <c r="C91" s="86">
        <f>MIN(C54:C88,C21:C43,C9:C19)</f>
        <v>48.4</v>
      </c>
      <c r="D91" s="136">
        <v>234374</v>
      </c>
      <c r="E91" s="135">
        <f>MIN(E54:E88,E21:E43,E9:E19)</f>
        <v>335.336</v>
      </c>
      <c r="F91" s="86">
        <f>MIN(F54:F88,F21:F43,F9:F19)</f>
        <v>40.9</v>
      </c>
      <c r="G91" s="102">
        <v>237544</v>
      </c>
      <c r="H91" s="135">
        <f>MIN(H54:H88,H24:H43,H9:H20)</f>
        <v>332.44</v>
      </c>
      <c r="I91" s="86">
        <f>MIN(I54:I88,I24:I43,I9:I20)</f>
        <v>0</v>
      </c>
      <c r="J91" s="75">
        <v>236025</v>
      </c>
      <c r="K91" s="135">
        <f>MIN(K54:K88,K9:K43)</f>
        <v>322.5</v>
      </c>
      <c r="L91" s="86">
        <f>MIN(L54:L88,L9:L43)</f>
        <v>0</v>
      </c>
      <c r="M91" s="75">
        <v>236025</v>
      </c>
      <c r="N91" s="137">
        <f>MIN(N54:N88,N21:N43,N11:N19,N9)</f>
        <v>48.38</v>
      </c>
      <c r="O91" s="88">
        <f>MIN(O54:O88,O21:O43,O11:O19,O9)</f>
        <v>1.534115286</v>
      </c>
    </row>
    <row r="92" spans="1:15" ht="22.5" customHeight="1">
      <c r="A92" s="139" t="s">
        <v>34</v>
      </c>
      <c r="B92" s="138"/>
      <c r="D92" s="140"/>
      <c r="E92" s="141"/>
      <c r="F92" s="141"/>
      <c r="G92" s="140"/>
      <c r="H92" s="141"/>
      <c r="I92" s="141"/>
      <c r="J92" s="142"/>
      <c r="K92" s="138"/>
      <c r="L92" s="138"/>
      <c r="M92" s="143"/>
      <c r="N92" s="144"/>
      <c r="O92" s="138"/>
    </row>
    <row r="93" spans="1:15" ht="22.5" customHeight="1">
      <c r="A93" s="79"/>
      <c r="B93" s="110" t="s">
        <v>21</v>
      </c>
      <c r="C93" s="109"/>
      <c r="E93" s="108"/>
      <c r="F93" s="110"/>
      <c r="G93" s="110"/>
      <c r="H93" s="109"/>
      <c r="I93" s="111"/>
      <c r="J93" s="110"/>
      <c r="K93" s="46"/>
      <c r="L93" s="46"/>
      <c r="M93" s="89"/>
      <c r="N93" s="145"/>
      <c r="O93" s="46"/>
    </row>
    <row r="94" spans="1:15" ht="22.5" customHeight="1">
      <c r="A94" s="79"/>
      <c r="B94" s="110" t="s">
        <v>22</v>
      </c>
      <c r="C94" s="110"/>
      <c r="E94" s="108"/>
      <c r="F94" s="110"/>
      <c r="G94" s="110"/>
      <c r="H94" s="108"/>
      <c r="I94" s="108"/>
      <c r="J94" s="110"/>
      <c r="K94" s="46"/>
      <c r="L94" s="46"/>
      <c r="M94" s="89"/>
      <c r="N94" s="145"/>
      <c r="O94" s="46"/>
    </row>
    <row r="95" spans="2:12" ht="18.75">
      <c r="B95" s="1"/>
      <c r="C95" s="1"/>
      <c r="F95" s="1"/>
      <c r="H95" s="1"/>
      <c r="I95" s="1"/>
      <c r="K95" s="1"/>
      <c r="L95" s="1"/>
    </row>
    <row r="96" spans="2:12" ht="18.75">
      <c r="B96" s="1"/>
      <c r="C96" s="1"/>
      <c r="F96" s="1"/>
      <c r="H96" s="1"/>
      <c r="I96" s="1"/>
      <c r="K96" s="1"/>
      <c r="L96" s="1"/>
    </row>
    <row r="97" spans="2:12" ht="18.75">
      <c r="B97" s="1"/>
      <c r="C97" s="1"/>
      <c r="F97" s="1"/>
      <c r="H97" s="1"/>
      <c r="I97" s="1"/>
      <c r="K97" s="1"/>
      <c r="L97" s="1"/>
    </row>
    <row r="98" spans="2:12" ht="22.5" customHeight="1">
      <c r="B98" s="1"/>
      <c r="C98" s="1"/>
      <c r="F98" s="1"/>
      <c r="H98" s="1"/>
      <c r="I98" s="1"/>
      <c r="K98" s="1"/>
      <c r="L98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7"/>
  <sheetViews>
    <sheetView zoomScalePageLayoutView="0" workbookViewId="0" topLeftCell="A46">
      <selection activeCell="AH46" sqref="AH4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customWidth="1"/>
    <col min="26" max="26" width="14.83203125" style="1" customWidth="1"/>
    <col min="27" max="27" width="11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1">
        <v>334</v>
      </c>
      <c r="AC2" s="5" t="s">
        <v>28</v>
      </c>
    </row>
    <row r="3" spans="24:28" ht="18.75">
      <c r="X3" s="149" t="s">
        <v>24</v>
      </c>
      <c r="Y3" s="112" t="s">
        <v>25</v>
      </c>
      <c r="Z3" s="113" t="s">
        <v>29</v>
      </c>
      <c r="AA3" s="112" t="s">
        <v>27</v>
      </c>
      <c r="AB3" s="113" t="s">
        <v>31</v>
      </c>
    </row>
    <row r="4" spans="24:28" ht="18.75">
      <c r="X4" s="150"/>
      <c r="Y4" s="114" t="s">
        <v>26</v>
      </c>
      <c r="Z4" s="115" t="s">
        <v>30</v>
      </c>
      <c r="AA4" s="114" t="s">
        <v>26</v>
      </c>
      <c r="AB4" s="115" t="s">
        <v>30</v>
      </c>
    </row>
    <row r="5" spans="24:29" ht="18.75">
      <c r="X5" s="116">
        <v>2498</v>
      </c>
      <c r="Y5" s="117">
        <v>2.0400000000000205</v>
      </c>
      <c r="Z5" s="133">
        <v>118</v>
      </c>
      <c r="AA5" s="118"/>
      <c r="AB5" s="119"/>
      <c r="AC5" s="120"/>
    </row>
    <row r="6" spans="24:29" ht="18.75">
      <c r="X6" s="116">
        <v>2499</v>
      </c>
      <c r="Y6" s="117">
        <v>3.240000000000009</v>
      </c>
      <c r="Z6" s="133">
        <v>300</v>
      </c>
      <c r="AA6" s="121"/>
      <c r="AB6" s="122"/>
      <c r="AC6" s="120"/>
    </row>
    <row r="7" spans="24:29" ht="18.75">
      <c r="X7" s="116">
        <v>2500</v>
      </c>
      <c r="Y7" s="117">
        <v>3.5400000000000205</v>
      </c>
      <c r="Z7" s="133">
        <v>320</v>
      </c>
      <c r="AA7" s="121"/>
      <c r="AB7" s="123"/>
      <c r="AC7" s="120"/>
    </row>
    <row r="8" spans="24:29" ht="18.75">
      <c r="X8" s="116">
        <v>2501</v>
      </c>
      <c r="Y8" s="117">
        <v>2.839999999999975</v>
      </c>
      <c r="Z8" s="133">
        <v>305</v>
      </c>
      <c r="AA8" s="121"/>
      <c r="AB8" s="123"/>
      <c r="AC8" s="120"/>
    </row>
    <row r="9" spans="24:29" ht="18.75">
      <c r="X9" s="116">
        <v>2502</v>
      </c>
      <c r="Y9" s="117">
        <v>2.339999999999975</v>
      </c>
      <c r="Z9" s="133">
        <v>150</v>
      </c>
      <c r="AA9" s="121"/>
      <c r="AB9" s="123"/>
      <c r="AC9" s="120"/>
    </row>
    <row r="10" spans="24:29" ht="18.75">
      <c r="X10" s="116">
        <v>2503</v>
      </c>
      <c r="Y10" s="117">
        <v>1.94</v>
      </c>
      <c r="Z10" s="133">
        <v>112</v>
      </c>
      <c r="AA10" s="121"/>
      <c r="AB10" s="123"/>
      <c r="AC10" s="120"/>
    </row>
    <row r="11" spans="24:29" ht="18.75">
      <c r="X11" s="116">
        <v>2504</v>
      </c>
      <c r="Y11" s="117">
        <v>2.339999999999975</v>
      </c>
      <c r="Z11" s="133">
        <v>168</v>
      </c>
      <c r="AA11" s="121"/>
      <c r="AB11" s="123"/>
      <c r="AC11" s="120"/>
    </row>
    <row r="12" spans="24:29" ht="18.75">
      <c r="X12" s="116">
        <v>2505</v>
      </c>
      <c r="Y12" s="117">
        <v>1.5400000000000205</v>
      </c>
      <c r="Z12" s="133">
        <v>69</v>
      </c>
      <c r="AA12" s="121"/>
      <c r="AB12" s="123"/>
      <c r="AC12" s="120"/>
    </row>
    <row r="13" spans="24:29" ht="18.75">
      <c r="X13" s="116">
        <v>2506</v>
      </c>
      <c r="Y13" s="117">
        <v>3.660000000000025</v>
      </c>
      <c r="Z13" s="133">
        <v>350</v>
      </c>
      <c r="AA13" s="121"/>
      <c r="AB13" s="123"/>
      <c r="AC13" s="120"/>
    </row>
    <row r="14" spans="24:29" ht="18.75">
      <c r="X14" s="116">
        <v>2507</v>
      </c>
      <c r="Y14" s="117">
        <v>2.160000000000025</v>
      </c>
      <c r="Z14" s="133">
        <v>150</v>
      </c>
      <c r="AA14" s="121"/>
      <c r="AB14" s="123"/>
      <c r="AC14" s="120"/>
    </row>
    <row r="15" spans="24:29" ht="18.75">
      <c r="X15" s="116">
        <v>2508</v>
      </c>
      <c r="Y15" s="117">
        <v>3.4700000000000273</v>
      </c>
      <c r="Z15" s="133">
        <v>318</v>
      </c>
      <c r="AA15" s="121"/>
      <c r="AB15" s="123"/>
      <c r="AC15" s="120"/>
    </row>
    <row r="16" spans="24:29" ht="18.75">
      <c r="X16" s="116">
        <v>2509</v>
      </c>
      <c r="Y16" s="117">
        <v>2.0400000000000205</v>
      </c>
      <c r="Z16" s="133" t="s">
        <v>17</v>
      </c>
      <c r="AA16" s="121"/>
      <c r="AB16" s="123"/>
      <c r="AC16" s="120"/>
    </row>
    <row r="17" spans="24:29" ht="18.75">
      <c r="X17" s="116">
        <v>2510</v>
      </c>
      <c r="Y17" s="117">
        <v>2.930000000000007</v>
      </c>
      <c r="Z17" s="133">
        <v>193</v>
      </c>
      <c r="AA17" s="121"/>
      <c r="AB17" s="123"/>
      <c r="AC17" s="120"/>
    </row>
    <row r="18" spans="24:29" ht="18.75">
      <c r="X18" s="116">
        <v>2511</v>
      </c>
      <c r="Y18" s="117">
        <v>1.75</v>
      </c>
      <c r="Z18" s="133">
        <v>85</v>
      </c>
      <c r="AA18" s="121"/>
      <c r="AB18" s="123"/>
      <c r="AC18" s="120"/>
    </row>
    <row r="19" spans="24:29" ht="18.75">
      <c r="X19" s="116">
        <v>2512</v>
      </c>
      <c r="Y19" s="117">
        <v>3.12</v>
      </c>
      <c r="Z19" s="133">
        <v>230</v>
      </c>
      <c r="AA19" s="121"/>
      <c r="AB19" s="123"/>
      <c r="AC19" s="120"/>
    </row>
    <row r="20" spans="24:29" ht="18.75">
      <c r="X20" s="116">
        <v>2513</v>
      </c>
      <c r="Y20" s="117">
        <v>2.589999999999975</v>
      </c>
      <c r="Z20" s="133">
        <v>166</v>
      </c>
      <c r="AA20" s="121"/>
      <c r="AB20" s="123"/>
      <c r="AC20" s="120"/>
    </row>
    <row r="21" spans="24:29" ht="18.75">
      <c r="X21" s="116">
        <v>2514</v>
      </c>
      <c r="Y21" s="117">
        <v>3.3500000000000227</v>
      </c>
      <c r="Z21" s="133">
        <v>238</v>
      </c>
      <c r="AA21" s="121"/>
      <c r="AB21" s="123"/>
      <c r="AC21" s="120"/>
    </row>
    <row r="22" spans="24:29" ht="18.75">
      <c r="X22" s="116">
        <v>2515</v>
      </c>
      <c r="Y22" s="117">
        <v>2.25</v>
      </c>
      <c r="Z22" s="133">
        <v>91</v>
      </c>
      <c r="AA22" s="121"/>
      <c r="AB22" s="123"/>
      <c r="AC22" s="120"/>
    </row>
    <row r="23" spans="24:29" ht="18.75">
      <c r="X23" s="116">
        <v>2516</v>
      </c>
      <c r="Y23" s="117">
        <v>5.819999999999993</v>
      </c>
      <c r="Z23" s="133">
        <v>739</v>
      </c>
      <c r="AA23" s="121"/>
      <c r="AB23" s="123"/>
      <c r="AC23" s="120"/>
    </row>
    <row r="24" spans="24:29" ht="18.75">
      <c r="X24" s="116">
        <v>2517</v>
      </c>
      <c r="Y24" s="117">
        <v>3.13</v>
      </c>
      <c r="Z24" s="133">
        <v>225</v>
      </c>
      <c r="AA24" s="121"/>
      <c r="AB24" s="123"/>
      <c r="AC24" s="120"/>
    </row>
    <row r="25" spans="24:29" ht="18.75">
      <c r="X25" s="116">
        <v>2518</v>
      </c>
      <c r="Y25" s="117">
        <v>3.6499999999999773</v>
      </c>
      <c r="Z25" s="133">
        <v>228</v>
      </c>
      <c r="AA25" s="121"/>
      <c r="AB25" s="123"/>
      <c r="AC25" s="120"/>
    </row>
    <row r="26" spans="24:29" ht="18.75">
      <c r="X26" s="116">
        <v>2519</v>
      </c>
      <c r="Y26" s="117">
        <v>3.06</v>
      </c>
      <c r="Z26" s="133">
        <v>129</v>
      </c>
      <c r="AA26" s="121"/>
      <c r="AB26" s="123"/>
      <c r="AC26" s="120"/>
    </row>
    <row r="27" spans="24:29" ht="18.75">
      <c r="X27" s="116">
        <v>2520</v>
      </c>
      <c r="Y27" s="117">
        <v>3.56</v>
      </c>
      <c r="Z27" s="133">
        <v>184</v>
      </c>
      <c r="AA27" s="121"/>
      <c r="AB27" s="123"/>
      <c r="AC27" s="120"/>
    </row>
    <row r="28" spans="24:29" ht="18.75">
      <c r="X28" s="116">
        <v>2521</v>
      </c>
      <c r="Y28" s="117">
        <v>3.2799999999999727</v>
      </c>
      <c r="Z28" s="133">
        <v>115</v>
      </c>
      <c r="AA28" s="121"/>
      <c r="AB28" s="123"/>
      <c r="AC28" s="120"/>
    </row>
    <row r="29" spans="24:29" ht="18.75">
      <c r="X29" s="116">
        <v>2522</v>
      </c>
      <c r="Y29" s="117">
        <v>4.44</v>
      </c>
      <c r="Z29" s="133">
        <v>233.95</v>
      </c>
      <c r="AA29" s="121"/>
      <c r="AB29" s="123"/>
      <c r="AC29" s="120"/>
    </row>
    <row r="30" spans="24:29" ht="18.75">
      <c r="X30" s="116">
        <v>2523</v>
      </c>
      <c r="Y30" s="117">
        <v>3.519999999999982</v>
      </c>
      <c r="Z30" s="133">
        <v>124</v>
      </c>
      <c r="AA30" s="121"/>
      <c r="AB30" s="123"/>
      <c r="AC30" s="120"/>
    </row>
    <row r="31" spans="24:29" ht="18.75">
      <c r="X31" s="116">
        <v>2524</v>
      </c>
      <c r="Y31" s="117">
        <v>3.5400000000000205</v>
      </c>
      <c r="Z31" s="133">
        <v>107</v>
      </c>
      <c r="AA31" s="121"/>
      <c r="AB31" s="123"/>
      <c r="AC31" s="120"/>
    </row>
    <row r="32" spans="24:29" ht="18.75">
      <c r="X32" s="116">
        <v>2525</v>
      </c>
      <c r="Y32" s="117">
        <v>3.490000000000009</v>
      </c>
      <c r="Z32" s="133">
        <v>115</v>
      </c>
      <c r="AA32" s="121"/>
      <c r="AB32" s="123"/>
      <c r="AC32" s="120"/>
    </row>
    <row r="33" spans="24:29" ht="18.75">
      <c r="X33" s="116">
        <v>2526</v>
      </c>
      <c r="Y33" s="117">
        <v>3.5400000000000205</v>
      </c>
      <c r="Z33" s="133">
        <v>114</v>
      </c>
      <c r="AA33" s="121"/>
      <c r="AB33" s="123"/>
      <c r="AC33" s="120"/>
    </row>
    <row r="34" spans="24:29" ht="18.75">
      <c r="X34" s="116">
        <v>2527</v>
      </c>
      <c r="Y34" s="117">
        <v>3.589999999999975</v>
      </c>
      <c r="Z34" s="133">
        <v>125.55</v>
      </c>
      <c r="AA34" s="121"/>
      <c r="AB34" s="123"/>
      <c r="AC34" s="120"/>
    </row>
    <row r="35" spans="24:29" ht="18.75">
      <c r="X35" s="116">
        <v>2528</v>
      </c>
      <c r="Y35" s="117">
        <v>3.740000000000009</v>
      </c>
      <c r="Z35" s="133">
        <v>152.8</v>
      </c>
      <c r="AA35" s="121"/>
      <c r="AB35" s="123"/>
      <c r="AC35" s="120"/>
    </row>
    <row r="36" spans="24:29" ht="18.75">
      <c r="X36" s="116">
        <v>2529</v>
      </c>
      <c r="Y36" s="117">
        <v>4.139999999999986</v>
      </c>
      <c r="Z36" s="133">
        <v>214.8</v>
      </c>
      <c r="AA36" s="121"/>
      <c r="AB36" s="123"/>
      <c r="AC36" s="120"/>
    </row>
    <row r="37" spans="24:29" ht="18.75">
      <c r="X37" s="116">
        <v>2530</v>
      </c>
      <c r="Y37" s="117">
        <v>4.399999999999977</v>
      </c>
      <c r="Z37" s="133">
        <v>412</v>
      </c>
      <c r="AA37" s="121"/>
      <c r="AB37" s="123"/>
      <c r="AC37" s="120"/>
    </row>
    <row r="38" spans="24:29" ht="18.75">
      <c r="X38" s="116">
        <v>2531</v>
      </c>
      <c r="Y38" s="117">
        <v>3.6100000000000136</v>
      </c>
      <c r="Z38" s="133">
        <v>141.35</v>
      </c>
      <c r="AA38" s="121"/>
      <c r="AB38" s="123"/>
      <c r="AC38" s="120"/>
    </row>
    <row r="39" spans="24:29" ht="18.75">
      <c r="X39" s="116">
        <v>2532</v>
      </c>
      <c r="Y39" s="117">
        <v>3.589999999999975</v>
      </c>
      <c r="Z39" s="133">
        <v>156.85</v>
      </c>
      <c r="AA39" s="121"/>
      <c r="AB39" s="123"/>
      <c r="AC39" s="120"/>
    </row>
    <row r="40" spans="24:29" ht="18.75">
      <c r="X40" s="116">
        <v>2533</v>
      </c>
      <c r="Y40" s="117">
        <v>3.230000000000018</v>
      </c>
      <c r="Z40" s="133">
        <v>95.7</v>
      </c>
      <c r="AA40" s="121"/>
      <c r="AB40" s="123"/>
      <c r="AC40" s="120"/>
    </row>
    <row r="41" spans="24:29" ht="18.75">
      <c r="X41" s="116">
        <v>2534</v>
      </c>
      <c r="Y41" s="117">
        <v>3.88</v>
      </c>
      <c r="Z41" s="133">
        <v>91.4</v>
      </c>
      <c r="AA41" s="121"/>
      <c r="AB41" s="123"/>
      <c r="AC41" s="120"/>
    </row>
    <row r="42" spans="24:29" ht="18.75">
      <c r="X42" s="124">
        <v>2535</v>
      </c>
      <c r="Y42" s="117">
        <v>3.740000000000009</v>
      </c>
      <c r="Z42" s="133">
        <v>100.9</v>
      </c>
      <c r="AA42" s="121"/>
      <c r="AB42" s="123"/>
      <c r="AC42" s="120"/>
    </row>
    <row r="43" spans="24:29" ht="18.75">
      <c r="X43" s="124">
        <v>2536</v>
      </c>
      <c r="Y43" s="117">
        <v>3.5299999999999727</v>
      </c>
      <c r="Z43" s="133">
        <v>84.43</v>
      </c>
      <c r="AA43" s="121"/>
      <c r="AB43" s="123"/>
      <c r="AC43" s="120"/>
    </row>
    <row r="44" spans="24:29" ht="18.75">
      <c r="X44" s="116">
        <v>2537</v>
      </c>
      <c r="Y44" s="117">
        <v>4.44</v>
      </c>
      <c r="Z44" s="133">
        <v>245.7</v>
      </c>
      <c r="AA44" s="121"/>
      <c r="AB44" s="123"/>
      <c r="AC44" s="120"/>
    </row>
    <row r="45" spans="24:29" ht="18.75">
      <c r="X45" s="116">
        <v>2538</v>
      </c>
      <c r="Y45" s="117">
        <v>4.839999999999975</v>
      </c>
      <c r="Z45" s="133">
        <v>329.4</v>
      </c>
      <c r="AA45" s="121"/>
      <c r="AB45" s="123"/>
      <c r="AC45" s="120"/>
    </row>
    <row r="46" spans="24:29" ht="18.75">
      <c r="X46" s="116">
        <v>2539</v>
      </c>
      <c r="Y46" s="117">
        <v>4.170000000000016</v>
      </c>
      <c r="Z46" s="133">
        <v>148</v>
      </c>
      <c r="AA46" s="121"/>
      <c r="AB46" s="123"/>
      <c r="AC46" s="120"/>
    </row>
    <row r="47" spans="24:29" ht="18.75">
      <c r="X47" s="116">
        <v>2540</v>
      </c>
      <c r="Y47" s="117">
        <v>3.819999999999993</v>
      </c>
      <c r="Z47" s="133">
        <v>115</v>
      </c>
      <c r="AA47" s="121"/>
      <c r="AB47" s="123"/>
      <c r="AC47" s="120"/>
    </row>
    <row r="48" spans="24:29" ht="18.75">
      <c r="X48" s="116">
        <v>2541</v>
      </c>
      <c r="Y48" s="117">
        <v>3.56</v>
      </c>
      <c r="Z48" s="133">
        <v>48.4</v>
      </c>
      <c r="AA48" s="121"/>
      <c r="AB48" s="123"/>
      <c r="AC48" s="120"/>
    </row>
    <row r="49" spans="24:29" ht="18.75">
      <c r="X49" s="116">
        <v>2542</v>
      </c>
      <c r="Y49" s="117">
        <v>3.9499999999999886</v>
      </c>
      <c r="Z49" s="133">
        <v>83.8</v>
      </c>
      <c r="AA49" s="121"/>
      <c r="AB49" s="123"/>
      <c r="AC49" s="120"/>
    </row>
    <row r="50" spans="24:29" ht="18.75">
      <c r="X50" s="116">
        <v>2543</v>
      </c>
      <c r="Y50" s="117">
        <v>3.670000000000016</v>
      </c>
      <c r="Z50" s="133">
        <v>66.16</v>
      </c>
      <c r="AA50" s="121"/>
      <c r="AB50" s="123"/>
      <c r="AC50" s="120"/>
    </row>
    <row r="51" spans="24:29" ht="18.75">
      <c r="X51" s="116">
        <v>2544</v>
      </c>
      <c r="Y51" s="117">
        <v>4.199999999999989</v>
      </c>
      <c r="Z51" s="133">
        <v>141.8</v>
      </c>
      <c r="AA51" s="121"/>
      <c r="AB51" s="123"/>
      <c r="AC51" s="120"/>
    </row>
    <row r="52" spans="24:29" ht="18.75">
      <c r="X52" s="116">
        <v>2545</v>
      </c>
      <c r="Y52" s="117">
        <v>4.100000000000023</v>
      </c>
      <c r="Z52" s="133">
        <v>167</v>
      </c>
      <c r="AA52" s="121"/>
      <c r="AB52" s="123"/>
      <c r="AC52" s="120"/>
    </row>
    <row r="53" spans="24:29" ht="18.75">
      <c r="X53" s="116">
        <v>2546</v>
      </c>
      <c r="Y53" s="117">
        <v>3.990000000000009</v>
      </c>
      <c r="Z53" s="133">
        <v>166</v>
      </c>
      <c r="AA53" s="121"/>
      <c r="AB53" s="123"/>
      <c r="AC53" s="120"/>
    </row>
    <row r="54" spans="24:29" ht="18.75">
      <c r="X54" s="116">
        <v>2547</v>
      </c>
      <c r="Y54" s="117">
        <v>4.44</v>
      </c>
      <c r="Z54" s="133">
        <v>242</v>
      </c>
      <c r="AA54" s="121"/>
      <c r="AB54" s="123"/>
      <c r="AC54" s="120"/>
    </row>
    <row r="55" spans="24:29" ht="18.75">
      <c r="X55" s="116">
        <v>2548</v>
      </c>
      <c r="Y55" s="117">
        <v>4.639999999999986</v>
      </c>
      <c r="Z55" s="133">
        <v>451.6</v>
      </c>
      <c r="AA55" s="121"/>
      <c r="AB55" s="123"/>
      <c r="AC55" s="120"/>
    </row>
    <row r="56" spans="24:29" ht="18.75">
      <c r="X56" s="116">
        <v>2549</v>
      </c>
      <c r="Y56" s="117">
        <v>4.089999999999975</v>
      </c>
      <c r="Z56" s="133">
        <v>217.25</v>
      </c>
      <c r="AA56" s="121"/>
      <c r="AB56" s="123"/>
      <c r="AC56" s="120"/>
    </row>
    <row r="57" spans="24:29" ht="18.75">
      <c r="X57" s="116">
        <v>2550</v>
      </c>
      <c r="Y57" s="117">
        <v>1.7900000000000205</v>
      </c>
      <c r="Z57" s="133">
        <v>57.21</v>
      </c>
      <c r="AA57" s="121"/>
      <c r="AB57" s="123"/>
      <c r="AC57" s="120"/>
    </row>
    <row r="58" spans="24:29" ht="18.75">
      <c r="X58" s="116">
        <v>2551</v>
      </c>
      <c r="Y58" s="117">
        <v>2.6000000000000227</v>
      </c>
      <c r="Z58" s="133">
        <v>102.5</v>
      </c>
      <c r="AA58" s="121"/>
      <c r="AB58" s="123"/>
      <c r="AC58" s="120"/>
    </row>
    <row r="59" spans="24:29" ht="18.75">
      <c r="X59" s="116">
        <v>2552</v>
      </c>
      <c r="Y59" s="117">
        <v>3.72</v>
      </c>
      <c r="Z59" s="133">
        <v>187.3</v>
      </c>
      <c r="AA59" s="121"/>
      <c r="AB59" s="123"/>
      <c r="AC59" s="120"/>
    </row>
    <row r="60" spans="24:29" ht="18.75">
      <c r="X60" s="125">
        <v>2553</v>
      </c>
      <c r="Y60" s="126">
        <v>4.1</v>
      </c>
      <c r="Z60" s="134">
        <v>279.25</v>
      </c>
      <c r="AA60" s="121"/>
      <c r="AB60" s="123"/>
      <c r="AC60" s="120"/>
    </row>
    <row r="61" spans="24:29" ht="18.75">
      <c r="X61" s="116">
        <v>2554</v>
      </c>
      <c r="Y61" s="117">
        <v>3.49</v>
      </c>
      <c r="Z61" s="133">
        <v>251.18</v>
      </c>
      <c r="AA61" s="121"/>
      <c r="AB61" s="123"/>
      <c r="AC61" s="120"/>
    </row>
    <row r="62" spans="24:29" ht="18.75">
      <c r="X62" s="125">
        <v>2555</v>
      </c>
      <c r="Y62" s="117">
        <v>2.4</v>
      </c>
      <c r="Z62" s="133">
        <v>193</v>
      </c>
      <c r="AA62" s="121"/>
      <c r="AB62" s="123"/>
      <c r="AC62" s="120"/>
    </row>
    <row r="63" spans="24:29" ht="18.75">
      <c r="X63" s="116">
        <v>2556</v>
      </c>
      <c r="Y63" s="117">
        <v>2.22</v>
      </c>
      <c r="Z63" s="133">
        <v>99.16</v>
      </c>
      <c r="AA63" s="121"/>
      <c r="AB63" s="123"/>
      <c r="AC63" s="120"/>
    </row>
    <row r="64" spans="24:29" ht="18.75">
      <c r="X64" s="125">
        <v>2557</v>
      </c>
      <c r="Y64" s="117">
        <v>1.93</v>
      </c>
      <c r="Z64" s="133">
        <v>73.35</v>
      </c>
      <c r="AA64" s="121"/>
      <c r="AB64" s="123"/>
      <c r="AC64" s="120"/>
    </row>
    <row r="65" spans="24:29" ht="18.75">
      <c r="X65" s="116">
        <v>2558</v>
      </c>
      <c r="Y65" s="117">
        <v>1.81</v>
      </c>
      <c r="Z65" s="133">
        <v>71.14</v>
      </c>
      <c r="AA65" s="121"/>
      <c r="AB65" s="123"/>
      <c r="AC65" s="120"/>
    </row>
    <row r="66" spans="24:29" ht="18.75">
      <c r="X66" s="125">
        <v>2559</v>
      </c>
      <c r="Y66" s="117">
        <v>2.16</v>
      </c>
      <c r="Z66" s="133">
        <v>150</v>
      </c>
      <c r="AA66" s="121"/>
      <c r="AB66" s="123"/>
      <c r="AC66" s="120"/>
    </row>
    <row r="67" spans="24:29" ht="18.75">
      <c r="X67" s="116">
        <v>2560</v>
      </c>
      <c r="Y67" s="117">
        <v>1.92</v>
      </c>
      <c r="Z67" s="133">
        <v>170.42</v>
      </c>
      <c r="AA67" s="121"/>
      <c r="AB67" s="123"/>
      <c r="AC67" s="120"/>
    </row>
    <row r="68" spans="24:29" ht="18.75">
      <c r="X68" s="125">
        <v>2561</v>
      </c>
      <c r="Y68" s="117">
        <v>2.82</v>
      </c>
      <c r="Z68" s="133">
        <v>251.45</v>
      </c>
      <c r="AA68" s="121"/>
      <c r="AB68" s="123"/>
      <c r="AC68" s="120"/>
    </row>
    <row r="69" spans="24:29" ht="18.75">
      <c r="X69" s="116">
        <v>2562</v>
      </c>
      <c r="Y69" s="117">
        <v>1.45</v>
      </c>
      <c r="Z69" s="133">
        <v>107</v>
      </c>
      <c r="AA69" s="121"/>
      <c r="AB69" s="123"/>
      <c r="AC69" s="120"/>
    </row>
    <row r="70" spans="24:29" ht="18.75">
      <c r="X70" s="125">
        <v>2563</v>
      </c>
      <c r="Y70" s="117">
        <v>2.36</v>
      </c>
      <c r="Z70" s="133">
        <v>167.06</v>
      </c>
      <c r="AA70" s="121"/>
      <c r="AB70" s="123"/>
      <c r="AC70" s="120"/>
    </row>
    <row r="71" spans="24:29" ht="18.75">
      <c r="X71" s="116">
        <v>2564</v>
      </c>
      <c r="Y71" s="117">
        <v>1.72</v>
      </c>
      <c r="Z71" s="133">
        <v>121.2</v>
      </c>
      <c r="AA71" s="121"/>
      <c r="AB71" s="123"/>
      <c r="AC71" s="120"/>
    </row>
    <row r="72" spans="24:29" ht="18.75">
      <c r="X72" s="125">
        <v>2565</v>
      </c>
      <c r="Y72" s="117">
        <v>3.312</v>
      </c>
      <c r="Z72" s="133">
        <v>226.25</v>
      </c>
      <c r="AA72" s="121"/>
      <c r="AB72" s="123"/>
      <c r="AC72" s="120"/>
    </row>
    <row r="73" spans="24:29" ht="18.75">
      <c r="X73" s="116"/>
      <c r="Y73" s="117"/>
      <c r="Z73" s="133"/>
      <c r="AA73" s="121"/>
      <c r="AB73" s="123"/>
      <c r="AC73" s="120"/>
    </row>
    <row r="74" spans="24:29" ht="18.75">
      <c r="X74" s="116"/>
      <c r="Y74" s="117"/>
      <c r="Z74" s="133"/>
      <c r="AA74" s="121"/>
      <c r="AB74" s="123"/>
      <c r="AC74" s="120"/>
    </row>
    <row r="75" spans="24:29" ht="18.75">
      <c r="X75" s="116"/>
      <c r="Y75" s="117"/>
      <c r="Z75" s="133"/>
      <c r="AA75" s="121"/>
      <c r="AB75" s="123"/>
      <c r="AC75" s="120"/>
    </row>
    <row r="76" spans="24:29" ht="18.75">
      <c r="X76" s="124"/>
      <c r="Y76" s="117"/>
      <c r="Z76" s="133"/>
      <c r="AA76" s="121"/>
      <c r="AB76" s="123"/>
      <c r="AC76" s="120"/>
    </row>
    <row r="77" spans="24:29" ht="18.75">
      <c r="X77" s="124"/>
      <c r="Y77" s="117"/>
      <c r="Z77" s="133"/>
      <c r="AA77" s="121"/>
      <c r="AB77" s="123"/>
      <c r="AC77" s="120"/>
    </row>
    <row r="78" spans="24:29" ht="18.75">
      <c r="X78" s="116"/>
      <c r="Y78" s="117"/>
      <c r="Z78" s="133"/>
      <c r="AA78" s="121"/>
      <c r="AB78" s="123"/>
      <c r="AC78" s="120"/>
    </row>
    <row r="79" spans="24:29" ht="18.75">
      <c r="X79" s="116"/>
      <c r="Y79" s="117"/>
      <c r="Z79" s="133"/>
      <c r="AA79" s="121"/>
      <c r="AB79" s="123"/>
      <c r="AC79" s="120"/>
    </row>
    <row r="80" spans="24:29" ht="18.75">
      <c r="X80" s="116"/>
      <c r="Y80" s="117"/>
      <c r="Z80" s="133"/>
      <c r="AA80" s="121"/>
      <c r="AB80" s="123"/>
      <c r="AC80" s="120"/>
    </row>
    <row r="81" spans="24:29" ht="18.75">
      <c r="X81" s="116"/>
      <c r="Y81" s="117"/>
      <c r="Z81" s="133"/>
      <c r="AA81" s="121"/>
      <c r="AB81" s="123"/>
      <c r="AC81" s="120"/>
    </row>
    <row r="82" spans="24:29" ht="18.75">
      <c r="X82" s="116"/>
      <c r="Y82" s="117"/>
      <c r="Z82" s="133"/>
      <c r="AA82" s="121"/>
      <c r="AB82" s="123"/>
      <c r="AC82" s="120"/>
    </row>
    <row r="83" spans="24:29" ht="18.75">
      <c r="X83" s="116"/>
      <c r="Y83" s="117"/>
      <c r="Z83" s="133"/>
      <c r="AA83" s="121"/>
      <c r="AB83" s="123"/>
      <c r="AC83" s="120"/>
    </row>
    <row r="84" spans="24:29" ht="18.75">
      <c r="X84" s="116"/>
      <c r="Y84" s="117"/>
      <c r="Z84" s="133"/>
      <c r="AA84" s="121"/>
      <c r="AB84" s="123"/>
      <c r="AC84" s="120"/>
    </row>
    <row r="85" spans="24:29" ht="18.75">
      <c r="X85" s="116"/>
      <c r="Y85" s="117"/>
      <c r="Z85" s="133"/>
      <c r="AA85" s="121"/>
      <c r="AB85" s="123"/>
      <c r="AC85" s="120"/>
    </row>
    <row r="86" spans="24:29" ht="18.75">
      <c r="X86" s="116"/>
      <c r="Y86" s="117"/>
      <c r="Z86" s="133"/>
      <c r="AA86" s="121"/>
      <c r="AB86" s="123"/>
      <c r="AC86" s="120"/>
    </row>
    <row r="87" spans="24:29" ht="18.75">
      <c r="X87" s="116"/>
      <c r="Y87" s="117"/>
      <c r="Z87" s="133"/>
      <c r="AA87" s="121"/>
      <c r="AB87" s="123"/>
      <c r="AC87" s="120"/>
    </row>
    <row r="88" spans="24:29" ht="18.75">
      <c r="X88" s="116"/>
      <c r="Y88" s="117"/>
      <c r="Z88" s="133"/>
      <c r="AA88" s="121"/>
      <c r="AB88" s="123"/>
      <c r="AC88" s="120"/>
    </row>
    <row r="89" spans="24:29" ht="18.75">
      <c r="X89" s="116"/>
      <c r="Y89" s="117"/>
      <c r="Z89" s="133"/>
      <c r="AA89" s="121"/>
      <c r="AB89" s="123"/>
      <c r="AC89" s="120"/>
    </row>
    <row r="90" spans="24:29" ht="18.75">
      <c r="X90" s="116"/>
      <c r="Y90" s="117"/>
      <c r="Z90" s="133"/>
      <c r="AA90" s="121"/>
      <c r="AB90" s="123"/>
      <c r="AC90" s="120"/>
    </row>
    <row r="91" spans="24:29" ht="18.75">
      <c r="X91" s="116"/>
      <c r="Y91" s="117"/>
      <c r="Z91" s="133"/>
      <c r="AA91" s="121"/>
      <c r="AB91" s="123"/>
      <c r="AC91" s="120"/>
    </row>
    <row r="92" spans="24:29" ht="18.75">
      <c r="X92" s="116"/>
      <c r="Y92" s="117"/>
      <c r="Z92" s="133"/>
      <c r="AA92" s="121"/>
      <c r="AB92" s="123"/>
      <c r="AC92" s="120"/>
    </row>
    <row r="93" spans="24:29" ht="18.75">
      <c r="X93" s="116"/>
      <c r="Y93" s="117"/>
      <c r="Z93" s="133"/>
      <c r="AA93" s="121"/>
      <c r="AB93" s="123"/>
      <c r="AC93" s="120"/>
    </row>
    <row r="94" spans="24:29" ht="18.75">
      <c r="X94" s="125"/>
      <c r="Y94" s="126"/>
      <c r="Z94" s="134"/>
      <c r="AA94" s="127"/>
      <c r="AB94" s="128"/>
      <c r="AC94" s="120"/>
    </row>
    <row r="95" spans="24:29" ht="18.75">
      <c r="X95" s="116"/>
      <c r="Y95" s="117"/>
      <c r="Z95" s="133"/>
      <c r="AA95" s="121"/>
      <c r="AB95" s="123"/>
      <c r="AC95" s="120"/>
    </row>
    <row r="96" spans="24:28" ht="18.75">
      <c r="X96" s="116"/>
      <c r="Y96" s="117"/>
      <c r="Z96" s="133"/>
      <c r="AA96" s="121"/>
      <c r="AB96" s="123"/>
    </row>
    <row r="97" spans="24:28" ht="18.75">
      <c r="X97" s="116"/>
      <c r="Y97" s="117"/>
      <c r="Z97" s="133"/>
      <c r="AA97" s="121"/>
      <c r="AB97" s="123"/>
    </row>
    <row r="98" spans="24:28" ht="18.75">
      <c r="X98" s="116"/>
      <c r="Y98" s="117"/>
      <c r="Z98" s="133"/>
      <c r="AA98" s="121"/>
      <c r="AB98" s="123"/>
    </row>
    <row r="99" spans="24:28" ht="18.75">
      <c r="X99" s="116"/>
      <c r="Y99" s="117"/>
      <c r="Z99" s="133"/>
      <c r="AA99" s="121"/>
      <c r="AB99" s="123"/>
    </row>
    <row r="100" spans="24:28" ht="18.75">
      <c r="X100" s="116"/>
      <c r="Y100" s="117"/>
      <c r="Z100" s="133"/>
      <c r="AA100" s="121"/>
      <c r="AB100" s="123"/>
    </row>
    <row r="101" spans="24:28" ht="18.75">
      <c r="X101" s="116"/>
      <c r="Y101" s="117"/>
      <c r="Z101" s="133"/>
      <c r="AA101" s="121"/>
      <c r="AB101" s="123"/>
    </row>
    <row r="102" spans="24:28" ht="18.75">
      <c r="X102" s="116"/>
      <c r="Y102" s="117"/>
      <c r="Z102" s="133"/>
      <c r="AA102" s="121"/>
      <c r="AB102" s="123"/>
    </row>
    <row r="103" spans="24:28" ht="18.75">
      <c r="X103" s="116"/>
      <c r="Y103" s="117"/>
      <c r="Z103" s="133"/>
      <c r="AA103" s="121"/>
      <c r="AB103" s="123"/>
    </row>
    <row r="104" spans="24:28" ht="18.75">
      <c r="X104" s="116"/>
      <c r="Y104" s="117"/>
      <c r="Z104" s="133"/>
      <c r="AA104" s="121"/>
      <c r="AB104" s="123"/>
    </row>
    <row r="105" spans="24:28" ht="18.75">
      <c r="X105" s="116"/>
      <c r="Y105" s="117"/>
      <c r="Z105" s="133"/>
      <c r="AA105" s="121"/>
      <c r="AB105" s="123"/>
    </row>
    <row r="106" spans="24:28" ht="18.75">
      <c r="X106" s="116"/>
      <c r="Y106" s="117"/>
      <c r="Z106" s="133"/>
      <c r="AA106" s="121"/>
      <c r="AB106" s="123"/>
    </row>
    <row r="107" spans="24:28" ht="18.75">
      <c r="X107" s="116"/>
      <c r="Y107" s="117"/>
      <c r="Z107" s="133"/>
      <c r="AA107" s="121"/>
      <c r="AB107" s="123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2007-11-06T02:03:16Z</cp:lastPrinted>
  <dcterms:created xsi:type="dcterms:W3CDTF">1997-09-23T06:29:14Z</dcterms:created>
  <dcterms:modified xsi:type="dcterms:W3CDTF">2023-05-23T06:48:23Z</dcterms:modified>
  <cp:category/>
  <cp:version/>
  <cp:contentType/>
  <cp:contentStatus/>
</cp:coreProperties>
</file>