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4A (2)" sheetId="1" r:id="rId1"/>
    <sheet name="P.4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<sst xmlns="http://schemas.openxmlformats.org/spreadsheetml/2006/main" count="102" uniqueCount="26">
  <si>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</si>
  <si>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</si>
  <si>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</si>
  <si>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</si>
  <si>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</si>
  <si>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</si>
  <si>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</si>
  <si>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</si>
  <si>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</si>
  <si>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</si>
  <si>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</si>
  <si>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</si>
  <si>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</si>
  <si>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</si>
  <si>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</si>
  <si>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</si>
  <si>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</si>
  <si>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</si>
  <si>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</si>
  <si>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</si>
  <si>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</si>
  <si>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</si>
  <si>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</si>
  <si>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</si>
  <si>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P.4A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</si>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</sst>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73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AngsanaUPC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225" fontId="5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229" fontId="16" fillId="0" borderId="0" xfId="0" applyNumberFormat="1" applyFont="1" applyAlignment="1" applyProtection="1">
      <alignment horizontal="center"/>
      <protection/>
    </xf>
    <xf numFmtId="1" fontId="10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0" fillId="0" borderId="15" xfId="0" applyNumberFormat="1" applyFont="1" applyFill="1" applyBorder="1" applyAlignment="1">
      <alignment horizontal="center"/>
    </xf>
    <xf numFmtId="2" fontId="23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4" fillId="0" borderId="21" xfId="0" applyFont="1" applyBorder="1" applyAlignment="1">
      <alignment/>
    </xf>
    <xf numFmtId="2" fontId="24" fillId="0" borderId="16" xfId="0" applyNumberFormat="1" applyFont="1" applyBorder="1" applyAlignment="1">
      <alignment/>
    </xf>
    <xf numFmtId="0" fontId="10" fillId="0" borderId="23" xfId="0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1" fillId="0" borderId="27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25" fillId="0" borderId="23" xfId="0" applyNumberFormat="1" applyFont="1" applyFill="1" applyBorder="1" applyAlignment="1">
      <alignment horizontal="center"/>
    </xf>
    <xf numFmtId="2" fontId="11" fillId="0" borderId="33" xfId="0" applyNumberFormat="1" applyFont="1" applyFill="1" applyBorder="1" applyAlignment="1">
      <alignment horizontal="center"/>
    </xf>
    <xf numFmtId="2" fontId="11" fillId="0" borderId="33" xfId="0" applyNumberFormat="1" applyFont="1" applyBorder="1" applyAlignment="1">
      <alignment/>
    </xf>
    <xf numFmtId="2" fontId="11" fillId="0" borderId="34" xfId="0" applyNumberFormat="1" applyFont="1" applyBorder="1" applyAlignment="1">
      <alignment/>
    </xf>
    <xf numFmtId="1" fontId="10" fillId="0" borderId="35" xfId="0" applyNumberFormat="1" applyFont="1" applyBorder="1" applyAlignment="1">
      <alignment horizontal="center"/>
    </xf>
    <xf numFmtId="1" fontId="10" fillId="0" borderId="35" xfId="0" applyNumberFormat="1" applyFont="1" applyBorder="1" applyAlignment="1" applyProtection="1">
      <alignment/>
      <protection/>
    </xf>
    <xf numFmtId="1" fontId="10" fillId="0" borderId="15" xfId="0" applyNumberFormat="1" applyFont="1" applyBorder="1" applyAlignment="1" applyProtection="1">
      <alignment/>
      <protection/>
    </xf>
    <xf numFmtId="1" fontId="27" fillId="0" borderId="11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2" fontId="69" fillId="0" borderId="17" xfId="0" applyNumberFormat="1" applyFont="1" applyFill="1" applyBorder="1" applyAlignment="1">
      <alignment horizontal="center"/>
    </xf>
    <xf numFmtId="2" fontId="69" fillId="0" borderId="17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 horizontal="center"/>
    </xf>
    <xf numFmtId="2" fontId="69" fillId="0" borderId="15" xfId="0" applyNumberFormat="1" applyFont="1" applyFill="1" applyBorder="1" applyAlignment="1">
      <alignment horizontal="center"/>
    </xf>
    <xf numFmtId="225" fontId="69" fillId="0" borderId="17" xfId="0" applyNumberFormat="1" applyFont="1" applyBorder="1" applyAlignment="1">
      <alignment horizontal="center"/>
    </xf>
    <xf numFmtId="0" fontId="70" fillId="0" borderId="17" xfId="0" applyNumberFormat="1" applyFont="1" applyBorder="1" applyAlignment="1">
      <alignment horizontal="center"/>
    </xf>
    <xf numFmtId="1" fontId="69" fillId="0" borderId="17" xfId="0" applyNumberFormat="1" applyFont="1" applyFill="1" applyBorder="1" applyAlignment="1">
      <alignment horizontal="center"/>
    </xf>
    <xf numFmtId="0" fontId="69" fillId="0" borderId="34" xfId="0" applyFont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1" fontId="10" fillId="0" borderId="0" xfId="0" applyNumberFormat="1" applyFont="1" applyBorder="1" applyAlignment="1" applyProtection="1">
      <alignment/>
      <protection/>
    </xf>
    <xf numFmtId="2" fontId="11" fillId="0" borderId="32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/>
    </xf>
    <xf numFmtId="1" fontId="71" fillId="0" borderId="12" xfId="0" applyNumberFormat="1" applyFont="1" applyBorder="1" applyAlignment="1">
      <alignment horizontal="center"/>
    </xf>
    <xf numFmtId="1" fontId="71" fillId="0" borderId="12" xfId="0" applyNumberFormat="1" applyFont="1" applyFill="1" applyBorder="1" applyAlignment="1">
      <alignment horizontal="center"/>
    </xf>
    <xf numFmtId="1" fontId="71" fillId="0" borderId="11" xfId="0" applyNumberFormat="1" applyFont="1" applyBorder="1" applyAlignment="1" applyProtection="1">
      <alignment horizontal="center"/>
      <protection/>
    </xf>
    <xf numFmtId="1" fontId="72" fillId="0" borderId="12" xfId="0" applyNumberFormat="1" applyFont="1" applyBorder="1" applyAlignment="1">
      <alignment horizontal="center"/>
    </xf>
    <xf numFmtId="1" fontId="71" fillId="0" borderId="23" xfId="0" applyNumberFormat="1" applyFont="1" applyBorder="1" applyAlignment="1">
      <alignment horizontal="center"/>
    </xf>
    <xf numFmtId="1" fontId="14" fillId="33" borderId="22" xfId="0" applyNumberFormat="1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" fontId="27" fillId="33" borderId="32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1" fontId="10" fillId="33" borderId="36" xfId="0" applyNumberFormat="1" applyFont="1" applyFill="1" applyBorder="1" applyAlignment="1">
      <alignment horizontal="center"/>
    </xf>
    <xf numFmtId="1" fontId="10" fillId="33" borderId="37" xfId="0" applyNumberFormat="1" applyFont="1" applyFill="1" applyBorder="1" applyAlignment="1">
      <alignment horizontal="center"/>
    </xf>
    <xf numFmtId="1" fontId="11" fillId="33" borderId="36" xfId="0" applyNumberFormat="1" applyFont="1" applyFill="1" applyBorder="1" applyAlignment="1">
      <alignment horizontal="center"/>
    </xf>
    <xf numFmtId="1" fontId="11" fillId="33" borderId="37" xfId="0" applyNumberFormat="1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2" fontId="17" fillId="33" borderId="41" xfId="0" applyNumberFormat="1" applyFont="1" applyFill="1" applyBorder="1" applyAlignment="1">
      <alignment horizontal="center"/>
    </xf>
    <xf numFmtId="2" fontId="17" fillId="33" borderId="42" xfId="0" applyNumberFormat="1" applyFont="1" applyFill="1" applyBorder="1" applyAlignment="1">
      <alignment horizontal="center"/>
    </xf>
    <xf numFmtId="2" fontId="17" fillId="33" borderId="43" xfId="0" applyNumberFormat="1" applyFont="1" applyFill="1" applyBorder="1" applyAlignment="1">
      <alignment horizontal="center"/>
    </xf>
    <xf numFmtId="2" fontId="69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13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4425"/>
          <c:w val="0.924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'P.4A (2)'!$D$37:$O$37</c:f>
              <c:numCache/>
            </c:numRef>
          </c:xVal>
          <c:yVal>
            <c:numRef>
              <c:f>'P.4A (2)'!$D$38:$O$38</c:f>
              <c:numCache/>
            </c:numRef>
          </c:yVal>
          <c:smooth val="0"/>
        </c:ser>
        <c:axId val="18568730"/>
        <c:axId val="32900843"/>
      </c:scatterChart>
      <c:valAx>
        <c:axId val="185687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900843"/>
        <c:crossesAt val="1"/>
        <c:crossBetween val="midCat"/>
        <c:dispUnits/>
        <c:majorUnit val="10"/>
      </c:valAx>
      <c:valAx>
        <c:axId val="3290084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5687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17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'P.4A'!$D$37:$O$37</c:f>
              <c:numCache/>
            </c:numRef>
          </c:xVal>
          <c:yVal>
            <c:numRef>
              <c:f>'P.4A'!$D$38:$O$38</c:f>
              <c:numCache/>
            </c:numRef>
          </c:yVal>
          <c:smooth val="0"/>
        </c:ser>
        <c:axId val="27672132"/>
        <c:axId val="47722597"/>
      </c:scatterChart>
      <c:valAx>
        <c:axId val="2767213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722597"/>
        <c:crossesAt val="1"/>
        <c:crossBetween val="midCat"/>
        <c:dispUnits/>
        <c:majorUnit val="10"/>
      </c:valAx>
      <c:valAx>
        <c:axId val="4772259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672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17</xdr:col>
      <xdr:colOff>95250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743200" y="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41</xdr:row>
      <xdr:rowOff>171450</xdr:rowOff>
    </xdr:from>
    <xdr:to>
      <xdr:col>7</xdr:col>
      <xdr:colOff>228600</xdr:colOff>
      <xdr:row>41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43225" y="1138237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40</xdr:row>
      <xdr:rowOff>200025</xdr:rowOff>
    </xdr:from>
    <xdr:to>
      <xdr:col>6</xdr:col>
      <xdr:colOff>323850</xdr:colOff>
      <xdr:row>42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438400" y="11125200"/>
          <a:ext cx="53340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41</xdr:row>
      <xdr:rowOff>171450</xdr:rowOff>
    </xdr:from>
    <xdr:to>
      <xdr:col>7</xdr:col>
      <xdr:colOff>228600</xdr:colOff>
      <xdr:row>41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38237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40</xdr:row>
      <xdr:rowOff>200025</xdr:rowOff>
    </xdr:from>
    <xdr:to>
      <xdr:col>6</xdr:col>
      <xdr:colOff>323850</xdr:colOff>
      <xdr:row>42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1125200"/>
          <a:ext cx="523875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9"/>
  <sheetViews>
    <sheetView tabSelected="1" zoomScale="85" zoomScaleNormal="85" zoomScalePageLayoutView="0" workbookViewId="0" topLeftCell="A1">
      <selection activeCell="T17" sqref="T17"/>
    </sheetView>
  </sheetViews>
  <sheetFormatPr defaultColWidth="9.140625" defaultRowHeight="21.75"/>
  <cols>
    <col min="1" max="1" width="6.421875" style="20" customWidth="1"/>
    <col min="2" max="2" width="7.57421875" style="0" customWidth="1"/>
    <col min="3" max="5" width="6.421875" style="0" customWidth="1"/>
    <col min="6" max="6" width="6.42187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44" t="s">
        <v>24</v>
      </c>
      <c r="B3" s="145"/>
      <c r="C3" s="145"/>
      <c r="D3" s="145"/>
      <c r="E3" s="145"/>
      <c r="F3" s="145"/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COUNT(J41:J109)</f>
        <v>68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46" t="s">
        <v>20</v>
      </c>
      <c r="B4" s="147"/>
      <c r="C4" s="147"/>
      <c r="D4" s="147"/>
      <c r="E4" s="147"/>
      <c r="F4" s="147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AVERAGE(J41:J109)</f>
        <v>3.2254411764705906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23" t="s">
        <v>1</v>
      </c>
      <c r="B5" s="124" t="s">
        <v>23</v>
      </c>
      <c r="C5" s="123" t="s">
        <v>1</v>
      </c>
      <c r="D5" s="124" t="s">
        <v>23</v>
      </c>
      <c r="E5" s="123" t="s">
        <v>1</v>
      </c>
      <c r="F5" s="124" t="s">
        <v>23</v>
      </c>
      <c r="K5" s="2" t="s">
        <v>0</v>
      </c>
      <c r="L5" s="3"/>
      <c r="M5" s="12" t="s">
        <v>0</v>
      </c>
      <c r="T5" s="4" t="s">
        <v>6</v>
      </c>
      <c r="U5" s="5"/>
      <c r="V5" s="13">
        <f>(VAR(J41:J109))</f>
        <v>0.8580789069358993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25">
        <f aca="true" t="shared" si="0" ref="A6:A36">I41</f>
        <v>2498</v>
      </c>
      <c r="B6" s="122">
        <f>J41</f>
        <v>2.0400000000000205</v>
      </c>
      <c r="C6" s="115">
        <v>2529</v>
      </c>
      <c r="D6" s="128">
        <f>J72</f>
        <v>4.139999999999986</v>
      </c>
      <c r="E6" s="139">
        <v>2560</v>
      </c>
      <c r="F6" s="158">
        <f>J103</f>
        <v>1.920000000000016</v>
      </c>
      <c r="K6" s="2" t="s">
        <v>7</v>
      </c>
      <c r="L6" s="3"/>
      <c r="M6" s="12" t="s">
        <v>0</v>
      </c>
      <c r="T6" s="4" t="s">
        <v>8</v>
      </c>
      <c r="U6" s="5"/>
      <c r="V6" s="13">
        <f>STDEV(J41:J109)</f>
        <v>0.9263254864980771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16">
        <f t="shared" si="0"/>
        <v>2499</v>
      </c>
      <c r="B7" s="121">
        <f>J42</f>
        <v>3.240000000000009</v>
      </c>
      <c r="C7" s="126">
        <v>2530</v>
      </c>
      <c r="D7" s="117">
        <f>J73</f>
        <v>4.399999999999977</v>
      </c>
      <c r="E7" s="137">
        <v>2561</v>
      </c>
      <c r="F7" s="119">
        <f>J104</f>
        <v>2.819999999999993</v>
      </c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16">
        <f t="shared" si="0"/>
        <v>2500</v>
      </c>
      <c r="B8" s="121">
        <f aca="true" t="shared" si="1" ref="B8:B36">J43</f>
        <v>3.5400000000000205</v>
      </c>
      <c r="C8" s="126">
        <v>2531</v>
      </c>
      <c r="D8" s="117">
        <f aca="true" t="shared" si="2" ref="D8:D36">J74</f>
        <v>3.6100000000000136</v>
      </c>
      <c r="E8" s="137">
        <v>2562</v>
      </c>
      <c r="F8" s="119">
        <f>J105</f>
        <v>1.4499999999999886</v>
      </c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16">
        <f t="shared" si="0"/>
        <v>2501</v>
      </c>
      <c r="B9" s="121">
        <f t="shared" si="1"/>
        <v>2.839999999999975</v>
      </c>
      <c r="C9" s="126">
        <v>2532</v>
      </c>
      <c r="D9" s="117">
        <f t="shared" si="2"/>
        <v>3.589999999999975</v>
      </c>
      <c r="E9" s="137">
        <v>2563</v>
      </c>
      <c r="F9" s="118">
        <f>J106</f>
        <v>2.3600000000000136</v>
      </c>
      <c r="U9" t="s">
        <v>16</v>
      </c>
      <c r="V9" s="14">
        <f>+B81</f>
        <v>0.554285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16">
        <f t="shared" si="0"/>
        <v>2502</v>
      </c>
      <c r="B10" s="121">
        <f t="shared" si="1"/>
        <v>2.339999999999975</v>
      </c>
      <c r="C10" s="126">
        <v>2533</v>
      </c>
      <c r="D10" s="117">
        <f t="shared" si="2"/>
        <v>3.230000000000018</v>
      </c>
      <c r="E10" s="137">
        <v>2564</v>
      </c>
      <c r="F10" s="118">
        <f>J107</f>
        <v>1.7200000000000273</v>
      </c>
      <c r="U10" t="s">
        <v>17</v>
      </c>
      <c r="V10" s="14">
        <f>+B82</f>
        <v>1.18342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16">
        <f t="shared" si="0"/>
        <v>2503</v>
      </c>
      <c r="B11" s="121">
        <f t="shared" si="1"/>
        <v>1.9399999999999977</v>
      </c>
      <c r="C11" s="126">
        <v>2534</v>
      </c>
      <c r="D11" s="117">
        <f t="shared" si="2"/>
        <v>3.8799999999999955</v>
      </c>
      <c r="E11" s="137">
        <v>2565</v>
      </c>
      <c r="F11" s="118">
        <f>J108</f>
        <v>3.3100000000000023</v>
      </c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16">
        <f t="shared" si="0"/>
        <v>2504</v>
      </c>
      <c r="B12" s="121">
        <f t="shared" si="1"/>
        <v>2.339999999999975</v>
      </c>
      <c r="C12" s="126">
        <v>2535</v>
      </c>
      <c r="D12" s="117">
        <f t="shared" si="2"/>
        <v>3.740000000000009</v>
      </c>
      <c r="E12" s="137"/>
      <c r="F12" s="129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16">
        <f t="shared" si="0"/>
        <v>2505</v>
      </c>
      <c r="B13" s="121">
        <f t="shared" si="1"/>
        <v>1.5400000000000205</v>
      </c>
      <c r="C13" s="126">
        <v>2536</v>
      </c>
      <c r="D13" s="117">
        <f t="shared" si="2"/>
        <v>3.5299999999999727</v>
      </c>
      <c r="E13" s="137"/>
      <c r="F13" s="129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16">
        <f t="shared" si="0"/>
        <v>2506</v>
      </c>
      <c r="B14" s="121">
        <f t="shared" si="1"/>
        <v>3.660000000000025</v>
      </c>
      <c r="C14" s="126">
        <v>2537</v>
      </c>
      <c r="D14" s="117">
        <f t="shared" si="2"/>
        <v>4.439999999999998</v>
      </c>
      <c r="E14" s="137"/>
      <c r="F14" s="129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16">
        <f t="shared" si="0"/>
        <v>2507</v>
      </c>
      <c r="B15" s="121">
        <f t="shared" si="1"/>
        <v>2.160000000000025</v>
      </c>
      <c r="C15" s="126">
        <v>2538</v>
      </c>
      <c r="D15" s="117">
        <f t="shared" si="2"/>
        <v>4.839999999999975</v>
      </c>
      <c r="E15" s="137"/>
      <c r="F15" s="129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16">
        <f t="shared" si="0"/>
        <v>2508</v>
      </c>
      <c r="B16" s="121">
        <f t="shared" si="1"/>
        <v>3.4700000000000273</v>
      </c>
      <c r="C16" s="126">
        <v>2539</v>
      </c>
      <c r="D16" s="117">
        <f t="shared" si="2"/>
        <v>4.170000000000016</v>
      </c>
      <c r="E16" s="137"/>
      <c r="F16" s="129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16">
        <f t="shared" si="0"/>
        <v>2509</v>
      </c>
      <c r="B17" s="121">
        <f t="shared" si="1"/>
        <v>2.0400000000000205</v>
      </c>
      <c r="C17" s="126">
        <v>2540</v>
      </c>
      <c r="D17" s="117">
        <f t="shared" si="2"/>
        <v>3.819999999999993</v>
      </c>
      <c r="E17" s="137"/>
      <c r="F17" s="129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16">
        <f t="shared" si="0"/>
        <v>2510</v>
      </c>
      <c r="B18" s="121">
        <f t="shared" si="1"/>
        <v>2.930000000000007</v>
      </c>
      <c r="C18" s="126">
        <v>2541</v>
      </c>
      <c r="D18" s="117">
        <f t="shared" si="2"/>
        <v>3.5600000000000023</v>
      </c>
      <c r="E18" s="137"/>
      <c r="F18" s="129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16">
        <f t="shared" si="0"/>
        <v>2511</v>
      </c>
      <c r="B19" s="121">
        <f t="shared" si="1"/>
        <v>1.75</v>
      </c>
      <c r="C19" s="126">
        <v>2542</v>
      </c>
      <c r="D19" s="117">
        <f t="shared" si="2"/>
        <v>3.9499999999999886</v>
      </c>
      <c r="E19" s="137"/>
      <c r="F19" s="129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16">
        <f t="shared" si="0"/>
        <v>2512</v>
      </c>
      <c r="B20" s="121">
        <f t="shared" si="1"/>
        <v>3.1200000000000045</v>
      </c>
      <c r="C20" s="126">
        <v>2543</v>
      </c>
      <c r="D20" s="117">
        <f t="shared" si="2"/>
        <v>3.670000000000016</v>
      </c>
      <c r="E20" s="137"/>
      <c r="F20" s="129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16">
        <f t="shared" si="0"/>
        <v>2513</v>
      </c>
      <c r="B21" s="121">
        <f t="shared" si="1"/>
        <v>2.589999999999975</v>
      </c>
      <c r="C21" s="126">
        <v>2544</v>
      </c>
      <c r="D21" s="117">
        <f t="shared" si="2"/>
        <v>4.199999999999989</v>
      </c>
      <c r="E21" s="137"/>
      <c r="F21" s="129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16">
        <f t="shared" si="0"/>
        <v>2514</v>
      </c>
      <c r="B22" s="121">
        <f t="shared" si="1"/>
        <v>3.3500000000000227</v>
      </c>
      <c r="C22" s="126">
        <v>2545</v>
      </c>
      <c r="D22" s="117">
        <f t="shared" si="2"/>
        <v>4.100000000000023</v>
      </c>
      <c r="E22" s="137"/>
      <c r="F22" s="129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16">
        <f t="shared" si="0"/>
        <v>2515</v>
      </c>
      <c r="B23" s="121">
        <f t="shared" si="1"/>
        <v>2.25</v>
      </c>
      <c r="C23" s="126">
        <v>2546</v>
      </c>
      <c r="D23" s="117">
        <f t="shared" si="2"/>
        <v>3.990000000000009</v>
      </c>
      <c r="E23" s="137"/>
      <c r="F23" s="129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16">
        <f t="shared" si="0"/>
        <v>2516</v>
      </c>
      <c r="B24" s="121">
        <f t="shared" si="1"/>
        <v>5.819999999999993</v>
      </c>
      <c r="C24" s="126">
        <v>2547</v>
      </c>
      <c r="D24" s="117">
        <f t="shared" si="2"/>
        <v>4.439999999999998</v>
      </c>
      <c r="E24" s="137"/>
      <c r="F24" s="129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16">
        <f t="shared" si="0"/>
        <v>2517</v>
      </c>
      <c r="B25" s="121">
        <f t="shared" si="1"/>
        <v>3.1299999999999955</v>
      </c>
      <c r="C25" s="126">
        <v>2548</v>
      </c>
      <c r="D25" s="117">
        <f t="shared" si="2"/>
        <v>4.639999999999986</v>
      </c>
      <c r="E25" s="137"/>
      <c r="F25" s="119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16">
        <f t="shared" si="0"/>
        <v>2518</v>
      </c>
      <c r="B26" s="121">
        <f t="shared" si="1"/>
        <v>3.6499999999999773</v>
      </c>
      <c r="C26" s="126">
        <v>2549</v>
      </c>
      <c r="D26" s="117">
        <f t="shared" si="2"/>
        <v>4.089999999999975</v>
      </c>
      <c r="E26" s="137"/>
      <c r="F26" s="119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16">
        <f t="shared" si="0"/>
        <v>2519</v>
      </c>
      <c r="B27" s="121">
        <f t="shared" si="1"/>
        <v>3.0600000000000023</v>
      </c>
      <c r="C27" s="126">
        <v>2550</v>
      </c>
      <c r="D27" s="117">
        <f t="shared" si="2"/>
        <v>1.7900000000000205</v>
      </c>
      <c r="E27" s="137"/>
      <c r="F27" s="119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16">
        <f t="shared" si="0"/>
        <v>2520</v>
      </c>
      <c r="B28" s="121">
        <f t="shared" si="1"/>
        <v>3.5600000000000023</v>
      </c>
      <c r="C28" s="126">
        <v>2551</v>
      </c>
      <c r="D28" s="117">
        <f t="shared" si="2"/>
        <v>2.6000000000000227</v>
      </c>
      <c r="E28" s="137"/>
      <c r="F28" s="119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16">
        <f t="shared" si="0"/>
        <v>2521</v>
      </c>
      <c r="B29" s="121">
        <f t="shared" si="1"/>
        <v>3.2799999999999727</v>
      </c>
      <c r="C29" s="126">
        <v>2552</v>
      </c>
      <c r="D29" s="118">
        <f t="shared" si="2"/>
        <v>3.7200000000000273</v>
      </c>
      <c r="E29" s="137"/>
      <c r="F29" s="11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16">
        <f t="shared" si="0"/>
        <v>2522</v>
      </c>
      <c r="B30" s="121">
        <f t="shared" si="1"/>
        <v>4.439999999999998</v>
      </c>
      <c r="C30" s="126">
        <v>2553</v>
      </c>
      <c r="D30" s="118">
        <f t="shared" si="2"/>
        <v>4.100000000000023</v>
      </c>
      <c r="E30" s="137"/>
      <c r="F30" s="119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16">
        <f t="shared" si="0"/>
        <v>2523</v>
      </c>
      <c r="B31" s="121">
        <f t="shared" si="1"/>
        <v>3.519999999999982</v>
      </c>
      <c r="C31" s="126">
        <v>2554</v>
      </c>
      <c r="D31" s="119">
        <f t="shared" si="2"/>
        <v>3.490000000000009</v>
      </c>
      <c r="E31" s="140"/>
      <c r="F31" s="13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16">
        <f t="shared" si="0"/>
        <v>2524</v>
      </c>
      <c r="B32" s="121">
        <f t="shared" si="1"/>
        <v>3.5400000000000205</v>
      </c>
      <c r="C32" s="126">
        <v>2555</v>
      </c>
      <c r="D32" s="118">
        <f t="shared" si="2"/>
        <v>2.3999999999999773</v>
      </c>
      <c r="E32" s="137"/>
      <c r="F32" s="119"/>
      <c r="O32" s="48"/>
      <c r="P32" s="48"/>
      <c r="Q32" s="48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16">
        <f t="shared" si="0"/>
        <v>2525</v>
      </c>
      <c r="B33" s="121">
        <f t="shared" si="1"/>
        <v>3.490000000000009</v>
      </c>
      <c r="C33" s="126">
        <v>2556</v>
      </c>
      <c r="D33" s="117">
        <f t="shared" si="2"/>
        <v>2.2200000000000273</v>
      </c>
      <c r="E33" s="137"/>
      <c r="F33" s="119"/>
      <c r="G33" s="133"/>
      <c r="H33" s="134"/>
      <c r="I33" s="134"/>
      <c r="J33" s="134"/>
      <c r="K33" s="134"/>
      <c r="L33" s="134"/>
      <c r="M33" s="134"/>
      <c r="N33" s="134"/>
      <c r="O33" s="75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16">
        <f t="shared" si="0"/>
        <v>2526</v>
      </c>
      <c r="B34" s="121">
        <f t="shared" si="1"/>
        <v>3.5400000000000205</v>
      </c>
      <c r="C34" s="126">
        <v>2557</v>
      </c>
      <c r="D34" s="118">
        <f t="shared" si="2"/>
        <v>1.9300000000000068</v>
      </c>
      <c r="E34" s="138"/>
      <c r="F34" s="131"/>
      <c r="G34" s="135"/>
      <c r="H34" s="136"/>
      <c r="I34" s="136"/>
      <c r="J34" s="136"/>
      <c r="K34" s="136"/>
      <c r="L34" s="136"/>
      <c r="M34" s="136"/>
      <c r="N34" s="136"/>
      <c r="O34" s="75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16">
        <f t="shared" si="0"/>
        <v>2527</v>
      </c>
      <c r="B35" s="121">
        <f t="shared" si="1"/>
        <v>3.589999999999975</v>
      </c>
      <c r="C35" s="126">
        <v>2558</v>
      </c>
      <c r="D35" s="118">
        <f t="shared" si="2"/>
        <v>1.8100000000000023</v>
      </c>
      <c r="E35" s="137"/>
      <c r="F35" s="119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20">
        <f t="shared" si="0"/>
        <v>2528</v>
      </c>
      <c r="B36" s="121">
        <f t="shared" si="1"/>
        <v>3.740000000000009</v>
      </c>
      <c r="C36" s="127">
        <v>2559</v>
      </c>
      <c r="D36" s="132">
        <f t="shared" si="2"/>
        <v>2.160000000000025</v>
      </c>
      <c r="E36" s="141"/>
      <c r="F36" s="132"/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148" t="s">
        <v>9</v>
      </c>
      <c r="C37" s="149"/>
      <c r="D37" s="142">
        <v>2</v>
      </c>
      <c r="E37" s="143">
        <v>3</v>
      </c>
      <c r="F37" s="143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150" t="s">
        <v>22</v>
      </c>
      <c r="C38" s="151"/>
      <c r="D38" s="81">
        <f aca="true" t="shared" si="4" ref="D38:O38">ROUND((((-LN(-LN(1-1/D37)))+$B$84*$B$85)/$B$84),2)</f>
        <v>3.08</v>
      </c>
      <c r="E38" s="81">
        <f t="shared" si="4"/>
        <v>3.5</v>
      </c>
      <c r="F38" s="81">
        <f t="shared" si="4"/>
        <v>3.77</v>
      </c>
      <c r="G38" s="81">
        <f t="shared" si="4"/>
        <v>3.97</v>
      </c>
      <c r="H38" s="81">
        <f t="shared" si="4"/>
        <v>4.12</v>
      </c>
      <c r="I38" s="81">
        <f t="shared" si="4"/>
        <v>4.55</v>
      </c>
      <c r="J38" s="81">
        <f t="shared" si="4"/>
        <v>5.12</v>
      </c>
      <c r="K38" s="81">
        <f t="shared" si="4"/>
        <v>5.3</v>
      </c>
      <c r="L38" s="81">
        <f t="shared" si="4"/>
        <v>5.85</v>
      </c>
      <c r="M38" s="82">
        <f t="shared" si="4"/>
        <v>6.39</v>
      </c>
      <c r="N38" s="82">
        <f t="shared" si="4"/>
        <v>6.94</v>
      </c>
      <c r="O38" s="82">
        <f t="shared" si="4"/>
        <v>7.66</v>
      </c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18"/>
      <c r="C41" s="18"/>
      <c r="D41" s="18"/>
      <c r="E41" s="15"/>
      <c r="I41" s="75">
        <v>2498</v>
      </c>
      <c r="J41" s="77">
        <v>2.0400000000000205</v>
      </c>
      <c r="S41" s="40"/>
      <c r="Y41" s="8"/>
      <c r="Z41" s="8"/>
      <c r="AA41" s="8"/>
      <c r="AB41" s="8"/>
    </row>
    <row r="42" spans="1:28" ht="22.5">
      <c r="A42" s="32"/>
      <c r="B42" s="39"/>
      <c r="C42" s="39"/>
      <c r="D42" s="39"/>
      <c r="E42" s="15"/>
      <c r="G42" s="54" t="s">
        <v>19</v>
      </c>
      <c r="I42" s="75">
        <v>2499</v>
      </c>
      <c r="J42" s="77">
        <v>3.240000000000009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4"/>
      <c r="C43" s="44"/>
      <c r="D43" s="44"/>
      <c r="E43" s="20"/>
      <c r="I43" s="75">
        <v>2500</v>
      </c>
      <c r="J43" s="77">
        <v>3.5400000000000205</v>
      </c>
      <c r="K43" s="18"/>
      <c r="S43" s="40"/>
      <c r="Y43" s="8"/>
      <c r="Z43" s="8"/>
      <c r="AA43" s="8"/>
      <c r="AB43" s="8"/>
    </row>
    <row r="44" spans="1:28" ht="22.5">
      <c r="A44" s="32"/>
      <c r="B44" s="45"/>
      <c r="C44" s="45"/>
      <c r="D44" s="45"/>
      <c r="E44" s="20"/>
      <c r="I44" s="75">
        <v>2501</v>
      </c>
      <c r="J44" s="77">
        <v>2.839999999999975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0"/>
      <c r="I45" s="75">
        <v>2502</v>
      </c>
      <c r="J45" s="77">
        <v>2.339999999999975</v>
      </c>
      <c r="K45" s="18"/>
      <c r="S45" s="40"/>
      <c r="Y45" s="8"/>
      <c r="Z45" s="8"/>
      <c r="AA45" s="8"/>
      <c r="AB45" s="8"/>
    </row>
    <row r="46" spans="1:28" ht="22.5">
      <c r="A46" s="32"/>
      <c r="B46" s="44"/>
      <c r="C46" s="44"/>
      <c r="D46" s="44"/>
      <c r="E46" s="21"/>
      <c r="I46" s="75">
        <v>2503</v>
      </c>
      <c r="J46" s="77">
        <v>1.9399999999999977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2504</v>
      </c>
      <c r="J47" s="77">
        <v>2.339999999999975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2505</v>
      </c>
      <c r="J48" s="77">
        <v>1.5400000000000205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2506</v>
      </c>
      <c r="J49" s="77">
        <v>3.660000000000025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2507</v>
      </c>
      <c r="J50" s="77">
        <v>2.160000000000025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2508</v>
      </c>
      <c r="J51" s="77">
        <v>3.4700000000000273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2509</v>
      </c>
      <c r="J52" s="77">
        <v>2.0400000000000205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2510</v>
      </c>
      <c r="J53" s="77">
        <v>2.930000000000007</v>
      </c>
      <c r="K53" s="18"/>
      <c r="S53" s="40"/>
      <c r="Y53" s="8"/>
      <c r="Z53" s="8"/>
      <c r="AA53" s="8"/>
      <c r="AB53" s="8"/>
    </row>
    <row r="54" spans="1:28" ht="22.5">
      <c r="A54" s="30"/>
      <c r="B54" s="38"/>
      <c r="C54" s="38"/>
      <c r="D54" s="38"/>
      <c r="E54" s="21"/>
      <c r="I54" s="75">
        <v>2511</v>
      </c>
      <c r="J54" s="77">
        <v>1.75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2512</v>
      </c>
      <c r="J55" s="77">
        <v>3.1200000000000045</v>
      </c>
      <c r="K55" s="18"/>
      <c r="S55" s="40"/>
      <c r="Y55" s="8"/>
      <c r="Z55" s="8"/>
      <c r="AA55" s="8"/>
      <c r="AB55" s="8"/>
    </row>
    <row r="56" spans="1:28" ht="22.5">
      <c r="A56" s="30"/>
      <c r="B56" s="21"/>
      <c r="C56" s="21"/>
      <c r="D56" s="21"/>
      <c r="E56" s="21"/>
      <c r="I56" s="75">
        <v>2513</v>
      </c>
      <c r="J56" s="77">
        <v>2.589999999999975</v>
      </c>
      <c r="K56" s="18"/>
      <c r="S56" s="40"/>
      <c r="Y56" s="8"/>
      <c r="Z56" s="8"/>
      <c r="AA56" s="8"/>
      <c r="AB56" s="8"/>
    </row>
    <row r="57" spans="2:23" ht="22.5">
      <c r="B57" s="20"/>
      <c r="C57" s="20"/>
      <c r="D57" s="20"/>
      <c r="E57" s="20"/>
      <c r="I57" s="75">
        <v>2514</v>
      </c>
      <c r="J57" s="77">
        <v>3.3500000000000227</v>
      </c>
      <c r="K57" s="18"/>
      <c r="S57" s="40"/>
      <c r="W57" s="22" t="s">
        <v>0</v>
      </c>
    </row>
    <row r="58" spans="2:26" ht="22.5">
      <c r="B58" s="20"/>
      <c r="C58" s="20"/>
      <c r="D58" s="20"/>
      <c r="E58" s="20"/>
      <c r="I58" s="75">
        <v>2515</v>
      </c>
      <c r="J58" s="77">
        <v>2.25</v>
      </c>
      <c r="K58" s="18"/>
      <c r="S58" s="40"/>
      <c r="Y58" s="22" t="s">
        <v>0</v>
      </c>
      <c r="Z58" s="22" t="s">
        <v>11</v>
      </c>
    </row>
    <row r="59" spans="2:30" ht="22.5">
      <c r="B59" s="20"/>
      <c r="C59" s="20"/>
      <c r="D59" s="20"/>
      <c r="E59" s="20"/>
      <c r="I59" s="75">
        <v>2516</v>
      </c>
      <c r="J59" s="77">
        <v>5.819999999999993</v>
      </c>
      <c r="K59" s="18"/>
      <c r="S59" s="40"/>
      <c r="Y59" s="8">
        <v>1</v>
      </c>
      <c r="Z59" s="23">
        <v>0</v>
      </c>
      <c r="AA59" s="8">
        <v>0.498384</v>
      </c>
      <c r="AB59" s="8">
        <v>0.643483</v>
      </c>
      <c r="AC59" s="8">
        <v>0.73147</v>
      </c>
      <c r="AD59" s="8">
        <v>0.792778</v>
      </c>
    </row>
    <row r="60" spans="2:30" ht="22.5">
      <c r="B60" s="20"/>
      <c r="C60" s="20"/>
      <c r="D60" s="20"/>
      <c r="E60" s="20"/>
      <c r="I60" s="75">
        <v>2517</v>
      </c>
      <c r="J60" s="77">
        <v>3.1299999999999955</v>
      </c>
      <c r="K60" s="18"/>
      <c r="S60" s="40"/>
      <c r="Y60" s="8">
        <f aca="true" t="shared" si="5" ref="Y60:Y97">Y59+1</f>
        <v>2</v>
      </c>
      <c r="Z60" s="8">
        <v>0.838765</v>
      </c>
      <c r="AA60" s="8">
        <v>0.874926</v>
      </c>
      <c r="AB60" s="8">
        <v>0.904321</v>
      </c>
      <c r="AC60" s="8">
        <v>0.928816</v>
      </c>
      <c r="AD60" s="8">
        <v>0.949625</v>
      </c>
    </row>
    <row r="61" spans="2:30" ht="22.5">
      <c r="B61" s="20"/>
      <c r="C61" s="20"/>
      <c r="D61" s="20"/>
      <c r="E61" s="20"/>
      <c r="I61" s="75">
        <v>2518</v>
      </c>
      <c r="J61" s="77">
        <v>3.6499999999999773</v>
      </c>
      <c r="K61" s="18"/>
      <c r="S61" s="40"/>
      <c r="Y61" s="8">
        <f t="shared" si="5"/>
        <v>3</v>
      </c>
      <c r="Z61" s="8">
        <v>0.96758</v>
      </c>
      <c r="AA61" s="8">
        <v>0.98327</v>
      </c>
      <c r="AB61" s="8">
        <v>0.997127</v>
      </c>
      <c r="AC61" s="8">
        <v>1.009478</v>
      </c>
      <c r="AD61" s="8">
        <v>1.020571</v>
      </c>
    </row>
    <row r="62" spans="2:30" ht="22.5">
      <c r="B62" s="20"/>
      <c r="C62" s="20"/>
      <c r="D62" s="20"/>
      <c r="E62" s="20"/>
      <c r="I62" s="75">
        <v>2519</v>
      </c>
      <c r="J62" s="77">
        <v>3.0600000000000023</v>
      </c>
      <c r="K62" s="18"/>
      <c r="S62" s="40"/>
      <c r="Y62" s="8">
        <f t="shared" si="5"/>
        <v>4</v>
      </c>
      <c r="Z62" s="8">
        <v>1.030603</v>
      </c>
      <c r="AA62" s="8">
        <v>1.03973</v>
      </c>
      <c r="AB62" s="8">
        <v>1.048076</v>
      </c>
      <c r="AC62" s="8">
        <v>1.055746</v>
      </c>
      <c r="AD62" s="8">
        <v>1.062822</v>
      </c>
    </row>
    <row r="63" spans="2:30" ht="22.5">
      <c r="B63" s="20"/>
      <c r="C63" s="20"/>
      <c r="D63" s="20"/>
      <c r="E63" s="20"/>
      <c r="I63" s="65">
        <v>2520</v>
      </c>
      <c r="J63" s="78">
        <v>3.5600000000000023</v>
      </c>
      <c r="K63" s="18"/>
      <c r="S63" s="42"/>
      <c r="Y63" s="8">
        <f t="shared" si="5"/>
        <v>5</v>
      </c>
      <c r="Z63" s="8">
        <v>1.069377</v>
      </c>
      <c r="AA63" s="8">
        <v>1.07547</v>
      </c>
      <c r="AB63" s="8">
        <v>1.08115</v>
      </c>
      <c r="AC63" s="8">
        <v>1.086464</v>
      </c>
      <c r="AD63" s="8">
        <v>1.091446</v>
      </c>
    </row>
    <row r="64" spans="1:30" ht="21.75">
      <c r="A64" s="1"/>
      <c r="B64" s="24"/>
      <c r="C64" s="24"/>
      <c r="D64" s="24"/>
      <c r="E64" s="24"/>
      <c r="F64" s="24"/>
      <c r="G64" s="25"/>
      <c r="H64" s="25"/>
      <c r="I64" s="85">
        <v>2521</v>
      </c>
      <c r="J64" s="79">
        <v>3.2799999999999727</v>
      </c>
      <c r="K64" s="52"/>
      <c r="L64" s="25"/>
      <c r="M64" s="25"/>
      <c r="N64" s="25"/>
      <c r="O64" s="25"/>
      <c r="P64" s="25"/>
      <c r="Q64" s="25"/>
      <c r="R64" s="25"/>
      <c r="Y64" s="8">
        <f t="shared" si="5"/>
        <v>6</v>
      </c>
      <c r="Z64" s="8">
        <v>1.096128</v>
      </c>
      <c r="AA64" s="8">
        <v>1.100539</v>
      </c>
      <c r="AB64" s="8">
        <v>1.104703</v>
      </c>
      <c r="AC64" s="8">
        <v>1.108641</v>
      </c>
      <c r="AD64" s="8">
        <v>1.112374</v>
      </c>
    </row>
    <row r="65" spans="1:30" ht="21.75">
      <c r="A65" s="1"/>
      <c r="B65" s="26"/>
      <c r="C65" s="26"/>
      <c r="D65" s="26"/>
      <c r="E65" s="26"/>
      <c r="F65" s="26"/>
      <c r="G65" s="17"/>
      <c r="H65" s="17"/>
      <c r="I65" s="75">
        <v>2522</v>
      </c>
      <c r="J65" s="77">
        <v>4.439999999999998</v>
      </c>
      <c r="K65" s="53"/>
      <c r="L65" s="17"/>
      <c r="M65" s="17"/>
      <c r="N65" s="17"/>
      <c r="O65" s="17"/>
      <c r="P65" s="17"/>
      <c r="Q65" s="17"/>
      <c r="R65" s="17"/>
      <c r="Y65" s="8">
        <f t="shared" si="5"/>
        <v>7</v>
      </c>
      <c r="Z65" s="8">
        <v>1.115917</v>
      </c>
      <c r="AA65" s="8">
        <v>1.119285</v>
      </c>
      <c r="AB65" s="8">
        <v>1.122493</v>
      </c>
      <c r="AC65" s="8">
        <v>1.125552</v>
      </c>
      <c r="AD65" s="8">
        <v>1.123472</v>
      </c>
    </row>
    <row r="66" spans="2:30" ht="21.75">
      <c r="B66" s="20"/>
      <c r="C66" s="20"/>
      <c r="D66" s="20"/>
      <c r="E66" s="20"/>
      <c r="I66" s="75">
        <v>2523</v>
      </c>
      <c r="J66" s="77">
        <v>3.519999999999982</v>
      </c>
      <c r="K66" s="18"/>
      <c r="Y66" s="8">
        <f t="shared" si="5"/>
        <v>8</v>
      </c>
      <c r="Z66" s="8">
        <v>1.131265</v>
      </c>
      <c r="AA66" s="8">
        <v>1.133937</v>
      </c>
      <c r="AB66" s="8">
        <v>1.136498</v>
      </c>
      <c r="AC66" s="8">
        <v>1.138955</v>
      </c>
      <c r="AD66" s="8">
        <v>1.141315</v>
      </c>
    </row>
    <row r="67" spans="2:30" ht="21.75">
      <c r="B67" s="20"/>
      <c r="C67" s="20"/>
      <c r="D67" s="20"/>
      <c r="E67" s="20"/>
      <c r="I67" s="75">
        <v>2524</v>
      </c>
      <c r="J67" s="77">
        <v>3.5400000000000205</v>
      </c>
      <c r="K67" s="18"/>
      <c r="Y67" s="8">
        <f t="shared" si="5"/>
        <v>9</v>
      </c>
      <c r="Z67" s="8">
        <v>1.143582</v>
      </c>
      <c r="AA67" s="8">
        <v>1.145764</v>
      </c>
      <c r="AB67" s="8">
        <v>1.147865</v>
      </c>
      <c r="AC67" s="8">
        <v>1.14989</v>
      </c>
      <c r="AD67" s="8">
        <v>1.151843</v>
      </c>
    </row>
    <row r="68" spans="2:30" ht="21.75">
      <c r="B68" s="20"/>
      <c r="C68" s="20"/>
      <c r="D68" s="20"/>
      <c r="E68" s="20"/>
      <c r="I68" s="75">
        <v>2525</v>
      </c>
      <c r="J68" s="77">
        <v>3.490000000000009</v>
      </c>
      <c r="K68" s="18"/>
      <c r="Y68" s="8">
        <f t="shared" si="5"/>
        <v>10</v>
      </c>
      <c r="Z68" s="8">
        <v>1.153728</v>
      </c>
      <c r="AA68" s="8">
        <v>1.155549</v>
      </c>
      <c r="AB68" s="8">
        <v>1.15731</v>
      </c>
      <c r="AC68" s="8">
        <v>1.16676</v>
      </c>
      <c r="AD68" s="8">
        <v>1.160661</v>
      </c>
    </row>
    <row r="69" spans="2:30" ht="21.75">
      <c r="B69" s="20"/>
      <c r="C69" s="20"/>
      <c r="D69" s="20"/>
      <c r="E69" s="20"/>
      <c r="I69" s="75">
        <v>2526</v>
      </c>
      <c r="J69" s="77">
        <v>3.5400000000000205</v>
      </c>
      <c r="K69" s="18"/>
      <c r="Y69" s="8">
        <f t="shared" si="5"/>
        <v>11</v>
      </c>
      <c r="Z69" s="8">
        <v>1.162257</v>
      </c>
      <c r="AA69" s="8">
        <v>1.163804</v>
      </c>
      <c r="AB69" s="8">
        <v>1.165305</v>
      </c>
      <c r="AC69" s="8">
        <v>1.173438</v>
      </c>
      <c r="AD69" s="8">
        <v>1.168173</v>
      </c>
    </row>
    <row r="70" spans="2:30" ht="21.75">
      <c r="B70" s="20"/>
      <c r="C70" s="20"/>
      <c r="D70" s="20"/>
      <c r="E70" s="20"/>
      <c r="I70" s="75">
        <v>2527</v>
      </c>
      <c r="J70" s="77">
        <v>3.589999999999975</v>
      </c>
      <c r="K70" s="18"/>
      <c r="Y70" s="8">
        <f t="shared" si="5"/>
        <v>12</v>
      </c>
      <c r="Z70" s="8">
        <v>1.169546</v>
      </c>
      <c r="AA70" s="8">
        <v>1.17088</v>
      </c>
      <c r="AB70" s="8">
        <v>1.172176</v>
      </c>
      <c r="AC70" s="8">
        <v>1.179263</v>
      </c>
      <c r="AD70" s="8">
        <v>1.174665</v>
      </c>
    </row>
    <row r="71" spans="2:30" ht="21.75">
      <c r="B71" s="20"/>
      <c r="C71" s="20"/>
      <c r="D71" s="20"/>
      <c r="E71" s="20"/>
      <c r="I71" s="75">
        <v>2528</v>
      </c>
      <c r="J71" s="77">
        <v>3.740000000000009</v>
      </c>
      <c r="K71" s="18"/>
      <c r="Y71" s="8">
        <f t="shared" si="5"/>
        <v>13</v>
      </c>
      <c r="Z71" s="8">
        <v>1.17586</v>
      </c>
      <c r="AA71" s="8">
        <v>1.177024</v>
      </c>
      <c r="AB71" s="8">
        <v>1.178158</v>
      </c>
      <c r="AC71" s="8">
        <v>1.184398</v>
      </c>
      <c r="AD71" s="8">
        <v>1.180341</v>
      </c>
    </row>
    <row r="72" spans="2:30" ht="21.75">
      <c r="B72" s="20"/>
      <c r="C72" s="20"/>
      <c r="D72" s="20"/>
      <c r="E72" s="20"/>
      <c r="I72" s="75">
        <v>2529</v>
      </c>
      <c r="J72" s="77">
        <v>4.139999999999986</v>
      </c>
      <c r="K72" s="18"/>
      <c r="Y72" s="8">
        <f t="shared" si="5"/>
        <v>14</v>
      </c>
      <c r="Z72" s="8">
        <v>1.181392</v>
      </c>
      <c r="AA72" s="8">
        <v>1.182418</v>
      </c>
      <c r="AB72" s="8">
        <v>1.18342</v>
      </c>
      <c r="AC72" s="8">
        <v>1.188964</v>
      </c>
      <c r="AD72" s="8">
        <v>1.185353</v>
      </c>
    </row>
    <row r="73" spans="2:30" ht="21.75">
      <c r="B73" s="20"/>
      <c r="C73" s="20"/>
      <c r="D73" s="20"/>
      <c r="E73" s="20"/>
      <c r="I73" s="75">
        <v>2530</v>
      </c>
      <c r="J73" s="77">
        <v>4.399999999999977</v>
      </c>
      <c r="K73" s="18"/>
      <c r="Y73" s="8">
        <f t="shared" si="5"/>
        <v>15</v>
      </c>
      <c r="Z73" s="8">
        <v>1.186287</v>
      </c>
      <c r="AA73" s="8">
        <v>1.187199</v>
      </c>
      <c r="AB73" s="8">
        <v>1.188091</v>
      </c>
      <c r="AC73" s="8">
        <v>1.193056</v>
      </c>
      <c r="AD73" s="8">
        <v>1.189818</v>
      </c>
    </row>
    <row r="74" spans="2:30" ht="21.75">
      <c r="B74" s="20"/>
      <c r="C74" s="20"/>
      <c r="D74" s="20"/>
      <c r="E74" s="20"/>
      <c r="I74" s="75">
        <v>2531</v>
      </c>
      <c r="J74" s="77">
        <v>3.6100000000000136</v>
      </c>
      <c r="K74" s="18"/>
      <c r="Y74" s="8">
        <f t="shared" si="5"/>
        <v>16</v>
      </c>
      <c r="Z74" s="8">
        <v>1.190653</v>
      </c>
      <c r="AA74" s="8">
        <v>1.191471</v>
      </c>
      <c r="AB74" s="8">
        <v>1.192272</v>
      </c>
      <c r="AC74" s="8">
        <v>1.196747</v>
      </c>
      <c r="AD74" s="8">
        <v>1.193824</v>
      </c>
    </row>
    <row r="75" spans="2:30" ht="21.75">
      <c r="B75" s="20"/>
      <c r="C75" s="20"/>
      <c r="D75" s="20"/>
      <c r="E75" s="20"/>
      <c r="I75" s="75">
        <v>2532</v>
      </c>
      <c r="J75" s="77">
        <v>3.589999999999975</v>
      </c>
      <c r="K75" s="18"/>
      <c r="Y75" s="8">
        <f t="shared" si="5"/>
        <v>17</v>
      </c>
      <c r="Z75" s="8">
        <v>1.194577</v>
      </c>
      <c r="AA75" s="8">
        <v>1.195315</v>
      </c>
      <c r="AB75" s="8">
        <v>1.196038</v>
      </c>
      <c r="AC75" s="8">
        <v>1.22298</v>
      </c>
      <c r="AD75" s="8">
        <v>1.197443</v>
      </c>
    </row>
    <row r="76" spans="2:30" ht="21.75">
      <c r="B76" s="20"/>
      <c r="C76" s="20"/>
      <c r="D76" s="20"/>
      <c r="E76" s="20"/>
      <c r="I76" s="75">
        <v>2533</v>
      </c>
      <c r="J76" s="77">
        <v>3.230000000000018</v>
      </c>
      <c r="K76" s="18"/>
      <c r="Y76" s="8">
        <f t="shared" si="5"/>
        <v>18</v>
      </c>
      <c r="Z76" s="8">
        <v>1.198126</v>
      </c>
      <c r="AA76" s="8">
        <v>1.198795</v>
      </c>
      <c r="AB76" s="8">
        <v>1.199453</v>
      </c>
      <c r="AC76" s="8">
        <v>1.203154</v>
      </c>
      <c r="AD76" s="8">
        <v>1.200731</v>
      </c>
    </row>
    <row r="77" spans="2:30" ht="21.75">
      <c r="B77" s="20"/>
      <c r="C77" s="20"/>
      <c r="D77" s="20"/>
      <c r="E77" s="20"/>
      <c r="I77" s="75">
        <v>2534</v>
      </c>
      <c r="J77" s="77">
        <v>3.8799999999999955</v>
      </c>
      <c r="K77" s="18"/>
      <c r="Y77" s="8">
        <f t="shared" si="5"/>
        <v>19</v>
      </c>
      <c r="Z77" s="8">
        <v>1.201353</v>
      </c>
      <c r="AA77" s="8">
        <v>1.201964</v>
      </c>
      <c r="AB77" s="8">
        <v>1.202564</v>
      </c>
      <c r="AC77" s="8">
        <v>1.205956</v>
      </c>
      <c r="AD77" s="8">
        <v>1.203734</v>
      </c>
    </row>
    <row r="78" spans="2:30" ht="21.75">
      <c r="B78" s="20"/>
      <c r="C78" s="20"/>
      <c r="D78" s="20"/>
      <c r="E78" s="20"/>
      <c r="I78" s="75">
        <v>2535</v>
      </c>
      <c r="J78" s="77">
        <v>3.740000000000009</v>
      </c>
      <c r="K78" s="18"/>
      <c r="Y78" s="8">
        <f t="shared" si="5"/>
        <v>20</v>
      </c>
      <c r="Z78" s="8">
        <v>1.204304</v>
      </c>
      <c r="AA78" s="8">
        <v>1.204864</v>
      </c>
      <c r="AB78" s="8">
        <v>1.205414</v>
      </c>
      <c r="AC78" s="8">
        <v>1.208535</v>
      </c>
      <c r="AD78" s="8">
        <v>1.206489</v>
      </c>
    </row>
    <row r="79" spans="1:30" ht="21.75">
      <c r="A79" s="31">
        <f>ROUND(V3/5,0)</f>
        <v>14</v>
      </c>
      <c r="B79" s="20"/>
      <c r="C79" s="20"/>
      <c r="D79" s="20"/>
      <c r="E79" s="20"/>
      <c r="F79" s="20">
        <f>+A79+1</f>
        <v>15</v>
      </c>
      <c r="I79" s="75">
        <v>2536</v>
      </c>
      <c r="J79" s="77">
        <v>3.5299999999999727</v>
      </c>
      <c r="K79" s="18"/>
      <c r="Y79" s="8">
        <f t="shared" si="5"/>
        <v>21</v>
      </c>
      <c r="Z79" s="8">
        <v>1.207013</v>
      </c>
      <c r="AA79" s="8">
        <v>1.207528</v>
      </c>
      <c r="AB79" s="8">
        <v>1.208036</v>
      </c>
      <c r="AC79" s="8">
        <v>1.210919</v>
      </c>
      <c r="AD79" s="8">
        <v>1.209027</v>
      </c>
    </row>
    <row r="80" spans="1:30" ht="21.75">
      <c r="A80" s="31">
        <f>V3-((A79-1)*5)</f>
        <v>3</v>
      </c>
      <c r="B80" s="20"/>
      <c r="C80" s="20"/>
      <c r="D80" s="20"/>
      <c r="E80" s="20"/>
      <c r="I80" s="75">
        <v>2337</v>
      </c>
      <c r="J80" s="77">
        <v>4.439999999999998</v>
      </c>
      <c r="K80" s="18"/>
      <c r="Y80" s="8">
        <f t="shared" si="5"/>
        <v>22</v>
      </c>
      <c r="Z80" s="8">
        <v>1.209511</v>
      </c>
      <c r="AA80" s="8">
        <v>1.209987</v>
      </c>
      <c r="AB80" s="8">
        <v>1.210487</v>
      </c>
      <c r="AC80" s="8">
        <v>1.210129</v>
      </c>
      <c r="AD80" s="8">
        <v>1.211374</v>
      </c>
    </row>
    <row r="81" spans="1:30" ht="21.75">
      <c r="A81" s="31" t="s">
        <v>12</v>
      </c>
      <c r="B81" s="27">
        <f>IF($A$80&gt;=6,VLOOKUP($F$79,$X$3:$AC$38,$A$80-4),VLOOKUP($A$79,$X$3:$AC$38,$A$80+1))</f>
        <v>0.554285</v>
      </c>
      <c r="C81" s="27"/>
      <c r="D81" s="27"/>
      <c r="E81" s="27"/>
      <c r="I81" s="75">
        <v>2538</v>
      </c>
      <c r="J81" s="77">
        <v>4.839999999999975</v>
      </c>
      <c r="K81" s="18"/>
      <c r="Y81" s="8">
        <f t="shared" si="5"/>
        <v>23</v>
      </c>
      <c r="Z81" s="8">
        <v>1.211823</v>
      </c>
      <c r="AA81" s="8">
        <v>1.212265</v>
      </c>
      <c r="AB81" s="8">
        <v>1.2127</v>
      </c>
      <c r="AC81" s="8">
        <v>1.215186</v>
      </c>
      <c r="AD81" s="8">
        <v>1.213552</v>
      </c>
    </row>
    <row r="82" spans="1:30" ht="21.75">
      <c r="A82" s="31" t="s">
        <v>13</v>
      </c>
      <c r="B82" s="27">
        <f>IF($A$80&gt;=6,VLOOKUP($F$79,$Y$59:$AD$98,$A$80-4),VLOOKUP($A$79,$Y$59:$AD$98,$A$80+1))</f>
        <v>1.18342</v>
      </c>
      <c r="C82" s="27"/>
      <c r="D82" s="27"/>
      <c r="E82" s="27"/>
      <c r="I82" s="75">
        <v>2539</v>
      </c>
      <c r="J82" s="77">
        <v>4.170000000000016</v>
      </c>
      <c r="K82" s="18"/>
      <c r="Y82" s="8">
        <f t="shared" si="5"/>
        <v>24</v>
      </c>
      <c r="Z82" s="8">
        <v>1.213969</v>
      </c>
      <c r="AA82" s="8">
        <v>1.214381</v>
      </c>
      <c r="AB82" s="8">
        <v>1.214786</v>
      </c>
      <c r="AC82" s="8">
        <v>1.21855</v>
      </c>
      <c r="AD82" s="8">
        <v>1.21558</v>
      </c>
    </row>
    <row r="83" spans="2:30" ht="21.75">
      <c r="B83" s="20"/>
      <c r="C83" s="20"/>
      <c r="D83" s="20"/>
      <c r="E83" s="20"/>
      <c r="I83" s="75">
        <v>2540</v>
      </c>
      <c r="J83" s="77">
        <v>3.819999999999993</v>
      </c>
      <c r="K83" s="18"/>
      <c r="Y83" s="8">
        <f t="shared" si="5"/>
        <v>25</v>
      </c>
      <c r="Z83" s="8">
        <v>1.216353</v>
      </c>
      <c r="AA83" s="8">
        <v>1.217105</v>
      </c>
      <c r="AB83" s="8">
        <v>1.217837</v>
      </c>
      <c r="AC83" s="8">
        <v>1.221858</v>
      </c>
      <c r="AD83" s="8">
        <v>1.219245</v>
      </c>
    </row>
    <row r="84" spans="1:30" ht="21.75">
      <c r="A84" s="31" t="s">
        <v>14</v>
      </c>
      <c r="B84" s="28">
        <f>B82/V6</f>
        <v>1.2775423080216162</v>
      </c>
      <c r="C84" s="28"/>
      <c r="D84" s="28"/>
      <c r="E84" s="28"/>
      <c r="I84" s="75">
        <v>2541</v>
      </c>
      <c r="J84" s="77">
        <v>3.5600000000000023</v>
      </c>
      <c r="K84" s="18"/>
      <c r="Y84" s="8">
        <f t="shared" si="5"/>
        <v>26</v>
      </c>
      <c r="Z84" s="8">
        <v>1.219923</v>
      </c>
      <c r="AA84" s="8">
        <v>1.220584</v>
      </c>
      <c r="AB84" s="8">
        <v>1.221229</v>
      </c>
      <c r="AC84" s="8">
        <v>1.224972</v>
      </c>
      <c r="AD84" s="8">
        <v>1.222473</v>
      </c>
    </row>
    <row r="85" spans="1:30" ht="21.75">
      <c r="A85" s="31" t="s">
        <v>15</v>
      </c>
      <c r="B85" s="55">
        <f>V4-(B81/B84)</f>
        <v>2.7915729620719945</v>
      </c>
      <c r="C85" s="28"/>
      <c r="D85" s="28"/>
      <c r="E85" s="28"/>
      <c r="I85" s="75">
        <v>2542</v>
      </c>
      <c r="J85" s="77">
        <v>3.9499999999999886</v>
      </c>
      <c r="K85" s="18"/>
      <c r="Y85" s="8">
        <f t="shared" si="5"/>
        <v>27</v>
      </c>
      <c r="Z85" s="8">
        <v>1.223073</v>
      </c>
      <c r="AA85" s="8">
        <v>1.222659</v>
      </c>
      <c r="AB85" s="8">
        <v>1.224232</v>
      </c>
      <c r="AC85" s="8">
        <v>1.230219</v>
      </c>
      <c r="AD85" s="8">
        <v>1.22534</v>
      </c>
    </row>
    <row r="86" spans="2:30" ht="21.75">
      <c r="B86" s="20"/>
      <c r="C86" s="20"/>
      <c r="D86" s="20"/>
      <c r="E86" s="20"/>
      <c r="I86" s="75">
        <v>2543</v>
      </c>
      <c r="J86" s="77">
        <v>3.670000000000016</v>
      </c>
      <c r="K86" s="18"/>
      <c r="Y86" s="8">
        <f t="shared" si="5"/>
        <v>28</v>
      </c>
      <c r="Z86" s="8">
        <v>1.226657</v>
      </c>
      <c r="AA86" s="8">
        <v>1.227906</v>
      </c>
      <c r="AB86" s="8">
        <v>1.229092</v>
      </c>
      <c r="AC86" s="8">
        <v>1.235121</v>
      </c>
      <c r="AD86" s="8">
        <v>1.231292</v>
      </c>
    </row>
    <row r="87" spans="2:30" ht="21.75">
      <c r="B87" s="20"/>
      <c r="C87" s="20"/>
      <c r="D87" s="20"/>
      <c r="E87" s="20"/>
      <c r="I87" s="75">
        <v>2544</v>
      </c>
      <c r="J87" s="77">
        <v>4.199999999999989</v>
      </c>
      <c r="K87" s="18"/>
      <c r="Y87" s="8">
        <f t="shared" si="5"/>
        <v>29</v>
      </c>
      <c r="Z87" s="8">
        <v>1.232316</v>
      </c>
      <c r="AA87" s="8">
        <v>1.233293</v>
      </c>
      <c r="AB87" s="8">
        <v>1.234227</v>
      </c>
      <c r="AC87" s="8">
        <v>1.235121</v>
      </c>
      <c r="AD87" s="8">
        <v>1.235977</v>
      </c>
    </row>
    <row r="88" spans="2:30" ht="21.75">
      <c r="B88" s="20"/>
      <c r="C88" s="20"/>
      <c r="D88" s="20"/>
      <c r="E88" s="20"/>
      <c r="I88" s="75">
        <v>2545</v>
      </c>
      <c r="J88" s="77">
        <v>4.100000000000023</v>
      </c>
      <c r="K88" s="18"/>
      <c r="Y88" s="8">
        <f t="shared" si="5"/>
        <v>30</v>
      </c>
      <c r="Z88" s="8">
        <v>1.236799</v>
      </c>
      <c r="AA88" s="8">
        <v>1.237587</v>
      </c>
      <c r="AB88" s="8">
        <v>1.238345</v>
      </c>
      <c r="AC88" s="8">
        <v>1.239074</v>
      </c>
      <c r="AD88" s="8">
        <v>1.239775</v>
      </c>
    </row>
    <row r="89" spans="2:30" ht="21.75">
      <c r="B89" s="20"/>
      <c r="C89" s="20"/>
      <c r="D89" s="20"/>
      <c r="E89" s="20"/>
      <c r="I89" s="75">
        <v>2546</v>
      </c>
      <c r="J89" s="77">
        <v>3.990000000000009</v>
      </c>
      <c r="K89" s="18"/>
      <c r="W89" s="29"/>
      <c r="Y89" s="8">
        <f t="shared" si="5"/>
        <v>31</v>
      </c>
      <c r="Z89" s="8">
        <v>1.240451</v>
      </c>
      <c r="AA89" s="8">
        <v>1.241102</v>
      </c>
      <c r="AB89" s="8">
        <v>1.241731</v>
      </c>
      <c r="AC89" s="8">
        <v>1.242338</v>
      </c>
      <c r="AD89" s="8">
        <v>1.242924</v>
      </c>
    </row>
    <row r="90" spans="2:30" ht="21.75">
      <c r="B90" s="20"/>
      <c r="C90" s="20"/>
      <c r="D90" s="20"/>
      <c r="E90" s="20"/>
      <c r="I90" s="75">
        <v>2547</v>
      </c>
      <c r="J90" s="77">
        <v>4.439999999999998</v>
      </c>
      <c r="K90" s="18"/>
      <c r="Y90" s="8">
        <f t="shared" si="5"/>
        <v>32</v>
      </c>
      <c r="Z90" s="8">
        <v>1.243492</v>
      </c>
      <c r="AA90" s="8">
        <v>1.24404</v>
      </c>
      <c r="AB90" s="8">
        <v>1.244571</v>
      </c>
      <c r="AC90" s="8">
        <v>1.245086</v>
      </c>
      <c r="AD90" s="8">
        <v>1.245585</v>
      </c>
    </row>
    <row r="91" spans="2:30" ht="21.75">
      <c r="B91" s="20"/>
      <c r="C91" s="20"/>
      <c r="D91" s="20"/>
      <c r="E91" s="20"/>
      <c r="I91" s="75">
        <v>2548</v>
      </c>
      <c r="J91" s="80">
        <v>4.639999999999986</v>
      </c>
      <c r="K91" s="18"/>
      <c r="Y91" s="8">
        <f t="shared" si="5"/>
        <v>33</v>
      </c>
      <c r="Z91" s="8">
        <v>1.246068</v>
      </c>
      <c r="AA91" s="8">
        <v>1.246538</v>
      </c>
      <c r="AB91" s="8">
        <v>1.246993</v>
      </c>
      <c r="AC91" s="8">
        <v>1.247436</v>
      </c>
      <c r="AD91" s="8">
        <v>1.247866</v>
      </c>
    </row>
    <row r="92" spans="2:30" ht="21.75">
      <c r="B92" s="20"/>
      <c r="C92" s="20"/>
      <c r="D92" s="20"/>
      <c r="E92" s="20"/>
      <c r="I92" s="75">
        <v>2549</v>
      </c>
      <c r="J92" s="80">
        <v>4.089999999999975</v>
      </c>
      <c r="K92" s="18"/>
      <c r="Y92" s="8">
        <f t="shared" si="5"/>
        <v>34</v>
      </c>
      <c r="Z92" s="8">
        <v>1.248691</v>
      </c>
      <c r="AA92" s="8">
        <v>1.249472</v>
      </c>
      <c r="AB92" s="8">
        <v>1.250213</v>
      </c>
      <c r="AC92" s="8">
        <v>1.250916</v>
      </c>
      <c r="AD92" s="8">
        <v>1.251586</v>
      </c>
    </row>
    <row r="93" spans="2:30" ht="21.75">
      <c r="B93" s="20"/>
      <c r="C93" s="20"/>
      <c r="D93" s="20"/>
      <c r="E93" s="20"/>
      <c r="I93" s="76">
        <v>2550</v>
      </c>
      <c r="J93" s="80">
        <v>1.7900000000000205</v>
      </c>
      <c r="K93" s="18"/>
      <c r="Y93" s="8">
        <f t="shared" si="5"/>
        <v>35</v>
      </c>
      <c r="Z93" s="8">
        <v>1.252224</v>
      </c>
      <c r="AA93" s="8">
        <v>1.252832</v>
      </c>
      <c r="AB93" s="8">
        <v>1.253413</v>
      </c>
      <c r="AC93" s="8">
        <v>1.253969</v>
      </c>
      <c r="AD93" s="8">
        <v>1.254501</v>
      </c>
    </row>
    <row r="94" spans="2:30" ht="21.75">
      <c r="B94" s="20"/>
      <c r="C94" s="20"/>
      <c r="D94" s="20"/>
      <c r="E94" s="20"/>
      <c r="I94" s="76">
        <v>2551</v>
      </c>
      <c r="J94" s="80">
        <v>2.6000000000000227</v>
      </c>
      <c r="K94" s="18"/>
      <c r="Y94" s="8">
        <f t="shared" si="5"/>
        <v>36</v>
      </c>
      <c r="Z94" s="8">
        <v>1.25501</v>
      </c>
      <c r="AA94" s="8">
        <v>1.255499</v>
      </c>
      <c r="AB94" s="8">
        <v>1.255969</v>
      </c>
      <c r="AC94" s="8">
        <v>1.25642</v>
      </c>
      <c r="AD94" s="8">
        <v>1.256854</v>
      </c>
    </row>
    <row r="95" spans="2:30" ht="21.75">
      <c r="B95" s="20"/>
      <c r="C95" s="20"/>
      <c r="D95" s="20"/>
      <c r="E95" s="20"/>
      <c r="I95" s="75">
        <v>2552</v>
      </c>
      <c r="J95" s="77">
        <v>3.7200000000000273</v>
      </c>
      <c r="K95" s="18"/>
      <c r="Y95" s="8">
        <f t="shared" si="5"/>
        <v>37</v>
      </c>
      <c r="Z95" s="8">
        <v>1.257272</v>
      </c>
      <c r="AA95" s="8">
        <v>1.257675</v>
      </c>
      <c r="AB95" s="8">
        <v>2.258064</v>
      </c>
      <c r="AC95" s="8">
        <v>1.258438</v>
      </c>
      <c r="AD95" s="8">
        <v>1.2588</v>
      </c>
    </row>
    <row r="96" spans="2:30" ht="21.75">
      <c r="B96" s="20"/>
      <c r="C96" s="20"/>
      <c r="D96" s="20"/>
      <c r="E96" s="20"/>
      <c r="I96" s="18">
        <v>2553</v>
      </c>
      <c r="J96" s="99">
        <v>4.100000000000023</v>
      </c>
      <c r="K96" s="18"/>
      <c r="Y96" s="8">
        <f t="shared" si="5"/>
        <v>38</v>
      </c>
      <c r="Z96" s="8">
        <v>1.259653</v>
      </c>
      <c r="AA96" s="8">
        <v>1.260439</v>
      </c>
      <c r="AB96" s="8">
        <v>1.261167</v>
      </c>
      <c r="AC96" s="8">
        <v>1.261841</v>
      </c>
      <c r="AD96" s="8">
        <v>1.263056</v>
      </c>
    </row>
    <row r="97" spans="2:30" ht="21.75">
      <c r="B97" s="20"/>
      <c r="C97" s="20"/>
      <c r="D97" s="20"/>
      <c r="E97" s="20"/>
      <c r="I97" s="76">
        <v>2554</v>
      </c>
      <c r="J97" s="80">
        <v>3.490000000000009</v>
      </c>
      <c r="K97" s="18"/>
      <c r="Y97" s="8">
        <f t="shared" si="5"/>
        <v>39</v>
      </c>
      <c r="Z97" s="8">
        <v>1.26412</v>
      </c>
      <c r="AA97" s="8">
        <v>1.265061</v>
      </c>
      <c r="AB97" s="8">
        <v>1.265899</v>
      </c>
      <c r="AC97" s="8">
        <v>1.266651</v>
      </c>
      <c r="AD97" s="8">
        <v>1.267331</v>
      </c>
    </row>
    <row r="98" spans="2:28" ht="21.75">
      <c r="B98" s="20"/>
      <c r="C98" s="20"/>
      <c r="D98" s="20"/>
      <c r="E98" s="20"/>
      <c r="I98" s="75">
        <v>2555</v>
      </c>
      <c r="J98" s="99">
        <v>2.3999999999999773</v>
      </c>
      <c r="K98" s="18"/>
      <c r="Y98" s="8">
        <v>40</v>
      </c>
      <c r="Z98" s="8">
        <v>1.267948</v>
      </c>
      <c r="AA98" s="8">
        <v>1.268511</v>
      </c>
      <c r="AB98" s="8">
        <v>1.28255</v>
      </c>
    </row>
    <row r="99" spans="2:11" ht="21.75">
      <c r="B99" s="20"/>
      <c r="C99" s="20"/>
      <c r="D99" s="20"/>
      <c r="E99" s="20"/>
      <c r="I99" s="18">
        <v>2556</v>
      </c>
      <c r="J99" s="99">
        <v>2.2200000000000273</v>
      </c>
      <c r="K99" s="18"/>
    </row>
    <row r="100" spans="2:11" ht="21.75">
      <c r="B100" s="20"/>
      <c r="C100" s="20"/>
      <c r="D100" s="20"/>
      <c r="E100" s="20"/>
      <c r="I100" s="76">
        <v>2557</v>
      </c>
      <c r="J100" s="99">
        <v>1.9300000000000068</v>
      </c>
      <c r="K100" s="18"/>
    </row>
    <row r="101" spans="2:11" ht="21.75">
      <c r="B101" s="20"/>
      <c r="C101" s="20"/>
      <c r="D101" s="20"/>
      <c r="E101" s="20"/>
      <c r="I101" s="75">
        <v>2558</v>
      </c>
      <c r="J101" s="99">
        <v>1.8100000000000023</v>
      </c>
      <c r="K101" s="18"/>
    </row>
    <row r="102" spans="2:11" ht="21.75">
      <c r="B102" s="20"/>
      <c r="C102" s="20"/>
      <c r="D102" s="20"/>
      <c r="E102" s="20"/>
      <c r="I102" s="18">
        <v>2559</v>
      </c>
      <c r="J102" s="99">
        <v>2.160000000000025</v>
      </c>
      <c r="K102" s="18"/>
    </row>
    <row r="103" spans="9:11" ht="21.75">
      <c r="I103" s="76">
        <v>2560</v>
      </c>
      <c r="J103" s="99">
        <v>1.920000000000016</v>
      </c>
      <c r="K103" s="18"/>
    </row>
    <row r="104" spans="9:11" ht="21.75">
      <c r="I104" s="75">
        <v>2561</v>
      </c>
      <c r="J104" s="99">
        <v>2.819999999999993</v>
      </c>
      <c r="K104" s="18"/>
    </row>
    <row r="105" spans="9:11" ht="21.75">
      <c r="I105" s="76">
        <v>2562</v>
      </c>
      <c r="J105" s="99">
        <v>1.4499999999999886</v>
      </c>
      <c r="K105" s="18"/>
    </row>
    <row r="106" spans="9:11" ht="21.75">
      <c r="I106" s="75">
        <v>2563</v>
      </c>
      <c r="J106" s="99">
        <v>2.3600000000000136</v>
      </c>
      <c r="K106" s="18"/>
    </row>
    <row r="107" spans="9:11" ht="21.75">
      <c r="I107" s="75">
        <v>2564</v>
      </c>
      <c r="J107" s="99">
        <v>1.7200000000000273</v>
      </c>
      <c r="K107" s="18"/>
    </row>
    <row r="108" spans="9:11" ht="21.75">
      <c r="I108" s="76">
        <v>2565</v>
      </c>
      <c r="J108">
        <v>3.3100000000000023</v>
      </c>
      <c r="K108" s="18"/>
    </row>
    <row r="109" spans="9:11" ht="21.75">
      <c r="I109" s="75">
        <v>2566</v>
      </c>
      <c r="J109" s="99"/>
      <c r="K109" s="18"/>
    </row>
    <row r="110" spans="9:11" ht="21.75">
      <c r="I110" s="18"/>
      <c r="J110" s="99"/>
      <c r="K110" s="18"/>
    </row>
    <row r="111" spans="9:11" ht="21.75">
      <c r="I111" s="18"/>
      <c r="J111" s="99"/>
      <c r="K111" s="18"/>
    </row>
    <row r="112" spans="9:11" ht="21.75">
      <c r="I112" s="18"/>
      <c r="J112" s="99"/>
      <c r="K112" s="18"/>
    </row>
    <row r="113" spans="9:11" ht="21.75">
      <c r="I113" s="18"/>
      <c r="J113" s="99"/>
      <c r="K113" s="18"/>
    </row>
    <row r="114" spans="9:11" ht="21.75">
      <c r="I114" s="18"/>
      <c r="J114" s="99"/>
      <c r="K114" s="18"/>
    </row>
    <row r="115" spans="9:11" ht="21.75">
      <c r="I115" s="18"/>
      <c r="J115" s="99"/>
      <c r="K115" s="18"/>
    </row>
    <row r="116" spans="9:11" ht="21.75">
      <c r="I116" s="18"/>
      <c r="J116" s="99"/>
      <c r="K116" s="18"/>
    </row>
    <row r="117" spans="9:11" ht="21.75">
      <c r="I117" s="18"/>
      <c r="J117" s="99"/>
      <c r="K117" s="18"/>
    </row>
    <row r="118" spans="9:11" ht="21.75">
      <c r="I118" s="18"/>
      <c r="J118" s="99"/>
      <c r="K118" s="18"/>
    </row>
    <row r="119" spans="9:11" ht="21.75">
      <c r="I119" s="18"/>
      <c r="J119" s="99"/>
      <c r="K119" s="18"/>
    </row>
    <row r="120" spans="9:11" ht="21.75">
      <c r="I120" s="18"/>
      <c r="J120" s="99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  <row r="149" spans="9:11" ht="21.75">
      <c r="I149" s="18"/>
      <c r="J149" s="18"/>
      <c r="K149" s="18"/>
    </row>
  </sheetData>
  <sheetProtection/>
  <mergeCells count="4">
    <mergeCell ref="A3:F3"/>
    <mergeCell ref="A4:F4"/>
    <mergeCell ref="B37:C37"/>
    <mergeCell ref="B38:C38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9"/>
  <sheetViews>
    <sheetView zoomScale="75" zoomScaleNormal="75" zoomScalePageLayoutView="0" workbookViewId="0" topLeftCell="A31">
      <selection activeCell="B81" sqref="B8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52" t="s">
        <v>24</v>
      </c>
      <c r="B3" s="153"/>
      <c r="C3" s="153"/>
      <c r="D3" s="15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COUNT(J42:J105)</f>
        <v>64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55" t="s">
        <v>20</v>
      </c>
      <c r="B4" s="156"/>
      <c r="C4" s="156"/>
      <c r="D4" s="15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AVERAGE(J42:J105)</f>
        <v>3.3150000000000004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1" t="s">
        <v>1</v>
      </c>
      <c r="B5" s="97" t="s">
        <v>23</v>
      </c>
      <c r="C5" s="63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(VAR(J42:J105))</f>
        <v>0.7814603174603098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2">
        <f aca="true" t="shared" si="0" ref="A6:A31">I42</f>
        <v>2498</v>
      </c>
      <c r="B6" s="96">
        <f aca="true" t="shared" si="1" ref="B6:B31">J42</f>
        <v>2.0400000000000205</v>
      </c>
      <c r="C6" s="64">
        <v>2530</v>
      </c>
      <c r="D6" s="83">
        <v>4.399999999999977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STDEV(J42:J105)</f>
        <v>0.8840024419990647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2">
        <f t="shared" si="0"/>
        <v>2499</v>
      </c>
      <c r="B7" s="96">
        <f t="shared" si="1"/>
        <v>3.240000000000009</v>
      </c>
      <c r="C7" s="64">
        <v>2531</v>
      </c>
      <c r="D7" s="83">
        <v>3.6100000000000136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2">
        <f t="shared" si="0"/>
        <v>2500</v>
      </c>
      <c r="B8" s="96">
        <f t="shared" si="1"/>
        <v>3.5400000000000205</v>
      </c>
      <c r="C8" s="64">
        <v>2532</v>
      </c>
      <c r="D8" s="83">
        <v>3.589999999999975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2">
        <f t="shared" si="0"/>
        <v>2501</v>
      </c>
      <c r="B9" s="96">
        <f t="shared" si="1"/>
        <v>2.839999999999975</v>
      </c>
      <c r="C9" s="64">
        <v>2533</v>
      </c>
      <c r="D9" s="83">
        <v>3.230000000000018</v>
      </c>
      <c r="E9" s="36"/>
      <c r="F9" s="36"/>
      <c r="U9" t="s">
        <v>16</v>
      </c>
      <c r="V9" s="14">
        <f>+B81</f>
        <v>0.553241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2">
        <f t="shared" si="0"/>
        <v>2502</v>
      </c>
      <c r="B10" s="96">
        <f t="shared" si="1"/>
        <v>2.339999999999975</v>
      </c>
      <c r="C10" s="64">
        <v>2534</v>
      </c>
      <c r="D10" s="83">
        <v>3.88</v>
      </c>
      <c r="E10" s="35"/>
      <c r="F10" s="7"/>
      <c r="U10" t="s">
        <v>17</v>
      </c>
      <c r="V10" s="14">
        <f>+B82</f>
        <v>1.184398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2">
        <f t="shared" si="0"/>
        <v>2503</v>
      </c>
      <c r="B11" s="96">
        <f t="shared" si="1"/>
        <v>1.94</v>
      </c>
      <c r="C11" s="64">
        <v>2535</v>
      </c>
      <c r="D11" s="83">
        <v>3.740000000000009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2">
        <f t="shared" si="0"/>
        <v>2504</v>
      </c>
      <c r="B12" s="96">
        <f t="shared" si="1"/>
        <v>2.339999999999975</v>
      </c>
      <c r="C12" s="64">
        <v>2536</v>
      </c>
      <c r="D12" s="83">
        <v>3.5299999999999727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2">
        <f t="shared" si="0"/>
        <v>2505</v>
      </c>
      <c r="B13" s="96">
        <f t="shared" si="1"/>
        <v>1.5400000000000205</v>
      </c>
      <c r="C13" s="64">
        <v>2337</v>
      </c>
      <c r="D13" s="83">
        <v>4.44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2">
        <f t="shared" si="0"/>
        <v>2506</v>
      </c>
      <c r="B14" s="96">
        <f t="shared" si="1"/>
        <v>3.660000000000025</v>
      </c>
      <c r="C14" s="64">
        <v>2538</v>
      </c>
      <c r="D14" s="83">
        <v>4.839999999999975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2">
        <f t="shared" si="0"/>
        <v>2507</v>
      </c>
      <c r="B15" s="96">
        <f t="shared" si="1"/>
        <v>2.160000000000025</v>
      </c>
      <c r="C15" s="64">
        <v>2539</v>
      </c>
      <c r="D15" s="83">
        <v>4.170000000000016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2">
        <f t="shared" si="0"/>
        <v>2508</v>
      </c>
      <c r="B16" s="96">
        <f t="shared" si="1"/>
        <v>3.4700000000000273</v>
      </c>
      <c r="C16" s="64">
        <v>2540</v>
      </c>
      <c r="D16" s="83">
        <v>3.819999999999993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2">
        <f t="shared" si="0"/>
        <v>2509</v>
      </c>
      <c r="B17" s="96">
        <f t="shared" si="1"/>
        <v>2.0400000000000205</v>
      </c>
      <c r="C17" s="64">
        <v>2541</v>
      </c>
      <c r="D17" s="83">
        <v>3.56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2">
        <f t="shared" si="0"/>
        <v>2510</v>
      </c>
      <c r="B18" s="96">
        <f t="shared" si="1"/>
        <v>2.930000000000007</v>
      </c>
      <c r="C18" s="64">
        <v>2542</v>
      </c>
      <c r="D18" s="83">
        <v>3.9499999999999886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2">
        <f t="shared" si="0"/>
        <v>2511</v>
      </c>
      <c r="B19" s="96">
        <f t="shared" si="1"/>
        <v>1.75</v>
      </c>
      <c r="C19" s="64">
        <v>2543</v>
      </c>
      <c r="D19" s="83">
        <v>3.670000000000016</v>
      </c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2">
        <f t="shared" si="0"/>
        <v>2512</v>
      </c>
      <c r="B20" s="96">
        <f t="shared" si="1"/>
        <v>3.12</v>
      </c>
      <c r="C20" s="64">
        <v>2544</v>
      </c>
      <c r="D20" s="83">
        <v>4.199999999999989</v>
      </c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2">
        <f t="shared" si="0"/>
        <v>2513</v>
      </c>
      <c r="B21" s="96">
        <f t="shared" si="1"/>
        <v>2.589999999999975</v>
      </c>
      <c r="C21" s="64">
        <v>2545</v>
      </c>
      <c r="D21" s="83">
        <v>4.100000000000023</v>
      </c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2">
        <f t="shared" si="0"/>
        <v>2514</v>
      </c>
      <c r="B22" s="96">
        <f t="shared" si="1"/>
        <v>3.3500000000000227</v>
      </c>
      <c r="C22" s="64">
        <v>2546</v>
      </c>
      <c r="D22" s="83">
        <v>3.990000000000009</v>
      </c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2">
        <f t="shared" si="0"/>
        <v>2515</v>
      </c>
      <c r="B23" s="96">
        <f t="shared" si="1"/>
        <v>2.25</v>
      </c>
      <c r="C23" s="64">
        <v>2547</v>
      </c>
      <c r="D23" s="83">
        <v>4.44</v>
      </c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2">
        <f t="shared" si="0"/>
        <v>2516</v>
      </c>
      <c r="B24" s="96">
        <f t="shared" si="1"/>
        <v>5.819999999999993</v>
      </c>
      <c r="C24" s="64">
        <v>2548</v>
      </c>
      <c r="D24" s="83">
        <v>4.639999999999986</v>
      </c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2">
        <f t="shared" si="0"/>
        <v>2517</v>
      </c>
      <c r="B25" s="96">
        <f t="shared" si="1"/>
        <v>3.13</v>
      </c>
      <c r="C25" s="64">
        <v>2549</v>
      </c>
      <c r="D25" s="83">
        <v>4.089999999999975</v>
      </c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2">
        <f t="shared" si="0"/>
        <v>2518</v>
      </c>
      <c r="B26" s="96">
        <f t="shared" si="1"/>
        <v>3.6499999999999773</v>
      </c>
      <c r="C26" s="64">
        <v>2550</v>
      </c>
      <c r="D26" s="83">
        <v>1.7900000000000205</v>
      </c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2">
        <f t="shared" si="0"/>
        <v>2519</v>
      </c>
      <c r="B27" s="96">
        <f t="shared" si="1"/>
        <v>3.06</v>
      </c>
      <c r="C27" s="64">
        <v>2551</v>
      </c>
      <c r="D27" s="83">
        <v>2.6000000000000227</v>
      </c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2">
        <f t="shared" si="0"/>
        <v>2520</v>
      </c>
      <c r="B28" s="96">
        <f t="shared" si="1"/>
        <v>3.56</v>
      </c>
      <c r="C28" s="64">
        <v>2552</v>
      </c>
      <c r="D28" s="83">
        <v>3.72</v>
      </c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2">
        <f t="shared" si="0"/>
        <v>2521</v>
      </c>
      <c r="B29" s="96">
        <f t="shared" si="1"/>
        <v>3.2799999999999727</v>
      </c>
      <c r="C29" s="64">
        <v>2553</v>
      </c>
      <c r="D29" s="83">
        <v>4.1</v>
      </c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2">
        <f t="shared" si="0"/>
        <v>2522</v>
      </c>
      <c r="B30" s="96">
        <f t="shared" si="1"/>
        <v>4.44</v>
      </c>
      <c r="C30" s="64">
        <v>2554</v>
      </c>
      <c r="D30" s="83">
        <v>3.49</v>
      </c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01">
        <f t="shared" si="0"/>
        <v>2523</v>
      </c>
      <c r="B31" s="102">
        <f t="shared" si="1"/>
        <v>3.519999999999982</v>
      </c>
      <c r="C31" s="64">
        <v>2555</v>
      </c>
      <c r="D31" s="84">
        <v>2.3999999999999773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2">
        <v>2527</v>
      </c>
      <c r="B32" s="103">
        <v>3.589999999999975</v>
      </c>
      <c r="C32" s="64">
        <v>2556</v>
      </c>
      <c r="D32" s="84">
        <v>2.2200000000000273</v>
      </c>
      <c r="O32" s="48"/>
      <c r="P32" s="48"/>
      <c r="Q32" s="48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2">
        <v>2528</v>
      </c>
      <c r="B33" s="103">
        <v>3.740000000000009</v>
      </c>
      <c r="C33" s="64">
        <v>2557</v>
      </c>
      <c r="D33" s="106">
        <v>1.93</v>
      </c>
      <c r="F33" s="107" t="s">
        <v>1</v>
      </c>
      <c r="G33" s="112">
        <v>2559</v>
      </c>
      <c r="H33" s="113">
        <v>2560</v>
      </c>
      <c r="I33" s="113">
        <v>2561</v>
      </c>
      <c r="J33" s="113">
        <v>2562</v>
      </c>
      <c r="K33" s="113">
        <v>2563</v>
      </c>
      <c r="L33" s="113">
        <v>2564</v>
      </c>
      <c r="M33" s="113">
        <v>2565</v>
      </c>
      <c r="N33" s="114">
        <v>2566</v>
      </c>
      <c r="O33" s="7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>
        <v>2529</v>
      </c>
      <c r="B34" s="104">
        <v>4.139999999999986</v>
      </c>
      <c r="C34" s="98">
        <v>2558</v>
      </c>
      <c r="D34" s="100">
        <v>1.81</v>
      </c>
      <c r="E34" s="105"/>
      <c r="F34" s="108" t="s">
        <v>23</v>
      </c>
      <c r="G34" s="109">
        <v>2.16</v>
      </c>
      <c r="H34" s="110">
        <v>3.59</v>
      </c>
      <c r="I34" s="110">
        <v>2.82</v>
      </c>
      <c r="J34" s="110"/>
      <c r="K34" s="110"/>
      <c r="L34" s="110"/>
      <c r="M34" s="110"/>
      <c r="N34" s="111"/>
      <c r="O34" s="7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6" t="s">
        <v>9</v>
      </c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0" t="s">
        <v>22</v>
      </c>
      <c r="D38" s="81">
        <f aca="true" t="shared" si="3" ref="D38:O38">ROUND((((-LN(-LN(1-1/D37)))+$B$84*$B$85)/$B$84),2)</f>
        <v>3.18</v>
      </c>
      <c r="E38" s="81">
        <f t="shared" si="3"/>
        <v>3.58</v>
      </c>
      <c r="F38" s="81">
        <f t="shared" si="3"/>
        <v>3.83</v>
      </c>
      <c r="G38" s="81">
        <f t="shared" si="3"/>
        <v>4.02</v>
      </c>
      <c r="H38" s="81">
        <f t="shared" si="3"/>
        <v>4.17</v>
      </c>
      <c r="I38" s="81">
        <f t="shared" si="3"/>
        <v>4.58</v>
      </c>
      <c r="J38" s="81">
        <f t="shared" si="3"/>
        <v>5.12</v>
      </c>
      <c r="K38" s="81">
        <f t="shared" si="3"/>
        <v>5.29</v>
      </c>
      <c r="L38" s="81">
        <f t="shared" si="3"/>
        <v>5.81</v>
      </c>
      <c r="M38" s="82">
        <f t="shared" si="3"/>
        <v>6.34</v>
      </c>
      <c r="N38" s="82">
        <f t="shared" si="3"/>
        <v>6.85</v>
      </c>
      <c r="O38" s="82">
        <f t="shared" si="3"/>
        <v>7.54</v>
      </c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18"/>
      <c r="C41" s="18"/>
      <c r="D41" s="18"/>
      <c r="E41" s="15"/>
      <c r="S41" s="40"/>
      <c r="Y41" s="8"/>
      <c r="Z41" s="8"/>
      <c r="AA41" s="8"/>
      <c r="AB41" s="8"/>
    </row>
    <row r="42" spans="1:28" ht="22.5">
      <c r="A42" s="32"/>
      <c r="B42" s="39"/>
      <c r="C42" s="39"/>
      <c r="D42" s="39"/>
      <c r="E42" s="15"/>
      <c r="G42" s="54" t="s">
        <v>19</v>
      </c>
      <c r="I42" s="75">
        <v>2498</v>
      </c>
      <c r="J42" s="77">
        <v>2.0400000000000205</v>
      </c>
      <c r="K42" s="18"/>
      <c r="S42" s="40"/>
      <c r="Y42" s="8"/>
      <c r="Z42" s="8"/>
      <c r="AA42" s="8"/>
      <c r="AB42" s="8"/>
    </row>
    <row r="43" spans="1:28" ht="22.5">
      <c r="A43" s="32"/>
      <c r="B43" s="44"/>
      <c r="C43" s="44"/>
      <c r="D43" s="44"/>
      <c r="E43" s="20"/>
      <c r="I43" s="75">
        <v>2499</v>
      </c>
      <c r="J43" s="77">
        <v>3.240000000000009</v>
      </c>
      <c r="K43" s="18"/>
      <c r="S43" s="40"/>
      <c r="Y43" s="8"/>
      <c r="Z43" s="8"/>
      <c r="AA43" s="8"/>
      <c r="AB43" s="8"/>
    </row>
    <row r="44" spans="1:28" ht="22.5">
      <c r="A44" s="32"/>
      <c r="B44" s="45"/>
      <c r="C44" s="45"/>
      <c r="D44" s="45"/>
      <c r="E44" s="20"/>
      <c r="I44" s="75">
        <v>2500</v>
      </c>
      <c r="J44" s="77">
        <v>3.5400000000000205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0"/>
      <c r="I45" s="75">
        <v>2501</v>
      </c>
      <c r="J45" s="77">
        <v>2.839999999999975</v>
      </c>
      <c r="K45" s="18"/>
      <c r="S45" s="40"/>
      <c r="Y45" s="8"/>
      <c r="Z45" s="8"/>
      <c r="AA45" s="8"/>
      <c r="AB45" s="8"/>
    </row>
    <row r="46" spans="1:28" ht="22.5">
      <c r="A46" s="32"/>
      <c r="B46" s="44"/>
      <c r="C46" s="44"/>
      <c r="D46" s="44"/>
      <c r="E46" s="21"/>
      <c r="I46" s="75">
        <v>2502</v>
      </c>
      <c r="J46" s="77">
        <v>2.339999999999975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2503</v>
      </c>
      <c r="J47" s="77">
        <v>1.94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2504</v>
      </c>
      <c r="J48" s="77">
        <v>2.339999999999975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2505</v>
      </c>
      <c r="J49" s="77">
        <v>1.5400000000000205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2506</v>
      </c>
      <c r="J50" s="77">
        <v>3.660000000000025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2507</v>
      </c>
      <c r="J51" s="77">
        <v>2.160000000000025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2508</v>
      </c>
      <c r="J52" s="77">
        <v>3.4700000000000273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2509</v>
      </c>
      <c r="J53" s="77">
        <v>2.0400000000000205</v>
      </c>
      <c r="K53" s="18"/>
      <c r="S53" s="40"/>
      <c r="Y53" s="8"/>
      <c r="Z53" s="8"/>
      <c r="AA53" s="8"/>
      <c r="AB53" s="8"/>
    </row>
    <row r="54" spans="1:28" ht="22.5">
      <c r="A54" s="30"/>
      <c r="B54" s="38"/>
      <c r="C54" s="38"/>
      <c r="D54" s="38"/>
      <c r="E54" s="21"/>
      <c r="I54" s="75">
        <v>2510</v>
      </c>
      <c r="J54" s="77">
        <v>2.930000000000007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2511</v>
      </c>
      <c r="J55" s="77">
        <v>1.75</v>
      </c>
      <c r="K55" s="18"/>
      <c r="S55" s="40"/>
      <c r="Y55" s="8"/>
      <c r="Z55" s="8"/>
      <c r="AA55" s="8"/>
      <c r="AB55" s="8"/>
    </row>
    <row r="56" spans="1:28" ht="22.5">
      <c r="A56" s="30"/>
      <c r="B56" s="21"/>
      <c r="C56" s="21"/>
      <c r="D56" s="21"/>
      <c r="E56" s="21"/>
      <c r="I56" s="75">
        <v>2512</v>
      </c>
      <c r="J56" s="77">
        <v>3.12</v>
      </c>
      <c r="K56" s="18"/>
      <c r="S56" s="40"/>
      <c r="Y56" s="8"/>
      <c r="Z56" s="8"/>
      <c r="AA56" s="8"/>
      <c r="AB56" s="8"/>
    </row>
    <row r="57" spans="2:23" ht="22.5">
      <c r="B57" s="20"/>
      <c r="C57" s="20"/>
      <c r="D57" s="20"/>
      <c r="E57" s="20"/>
      <c r="I57" s="75">
        <v>2513</v>
      </c>
      <c r="J57" s="77">
        <v>2.589999999999975</v>
      </c>
      <c r="K57" s="18"/>
      <c r="S57" s="40"/>
      <c r="W57" s="22" t="s">
        <v>0</v>
      </c>
    </row>
    <row r="58" spans="2:26" ht="22.5">
      <c r="B58" s="20"/>
      <c r="C58" s="20"/>
      <c r="D58" s="20"/>
      <c r="E58" s="20"/>
      <c r="I58" s="75">
        <v>2514</v>
      </c>
      <c r="J58" s="77">
        <v>3.3500000000000227</v>
      </c>
      <c r="K58" s="18"/>
      <c r="S58" s="40"/>
      <c r="Y58" s="22" t="s">
        <v>0</v>
      </c>
      <c r="Z58" s="22" t="s">
        <v>11</v>
      </c>
    </row>
    <row r="59" spans="2:30" ht="22.5">
      <c r="B59" s="20"/>
      <c r="C59" s="20"/>
      <c r="D59" s="20"/>
      <c r="E59" s="20"/>
      <c r="I59" s="75">
        <v>2515</v>
      </c>
      <c r="J59" s="77">
        <v>2.25</v>
      </c>
      <c r="K59" s="18"/>
      <c r="S59" s="40"/>
      <c r="Y59" s="8">
        <v>1</v>
      </c>
      <c r="Z59" s="23">
        <v>0</v>
      </c>
      <c r="AA59" s="8">
        <v>0.498384</v>
      </c>
      <c r="AB59" s="8">
        <v>0.643483</v>
      </c>
      <c r="AC59" s="8">
        <v>0.73147</v>
      </c>
      <c r="AD59" s="8">
        <v>0.792778</v>
      </c>
    </row>
    <row r="60" spans="2:30" ht="22.5">
      <c r="B60" s="20"/>
      <c r="C60" s="20"/>
      <c r="D60" s="20"/>
      <c r="E60" s="20"/>
      <c r="I60" s="75">
        <v>2516</v>
      </c>
      <c r="J60" s="77">
        <v>5.819999999999993</v>
      </c>
      <c r="K60" s="18"/>
      <c r="S60" s="40"/>
      <c r="Y60" s="8">
        <f aca="true" t="shared" si="4" ref="Y60:Y97">Y59+1</f>
        <v>2</v>
      </c>
      <c r="Z60" s="8">
        <v>0.838765</v>
      </c>
      <c r="AA60" s="8">
        <v>0.874926</v>
      </c>
      <c r="AB60" s="8">
        <v>0.904321</v>
      </c>
      <c r="AC60" s="8">
        <v>0.928816</v>
      </c>
      <c r="AD60" s="8">
        <v>0.949625</v>
      </c>
    </row>
    <row r="61" spans="2:30" ht="22.5">
      <c r="B61" s="20"/>
      <c r="C61" s="20"/>
      <c r="D61" s="20"/>
      <c r="E61" s="20"/>
      <c r="I61" s="75">
        <v>2517</v>
      </c>
      <c r="J61" s="77">
        <v>3.13</v>
      </c>
      <c r="K61" s="18"/>
      <c r="S61" s="40"/>
      <c r="Y61" s="8">
        <f t="shared" si="4"/>
        <v>3</v>
      </c>
      <c r="Z61" s="8">
        <v>0.96758</v>
      </c>
      <c r="AA61" s="8">
        <v>0.98327</v>
      </c>
      <c r="AB61" s="8">
        <v>0.997127</v>
      </c>
      <c r="AC61" s="8">
        <v>1.009478</v>
      </c>
      <c r="AD61" s="8">
        <v>1.020571</v>
      </c>
    </row>
    <row r="62" spans="2:30" ht="22.5">
      <c r="B62" s="20"/>
      <c r="C62" s="20"/>
      <c r="D62" s="20"/>
      <c r="E62" s="20"/>
      <c r="I62" s="75">
        <v>2518</v>
      </c>
      <c r="J62" s="77">
        <v>3.6499999999999773</v>
      </c>
      <c r="K62" s="18"/>
      <c r="S62" s="40"/>
      <c r="Y62" s="8">
        <f t="shared" si="4"/>
        <v>4</v>
      </c>
      <c r="Z62" s="8">
        <v>1.030603</v>
      </c>
      <c r="AA62" s="8">
        <v>1.03973</v>
      </c>
      <c r="AB62" s="8">
        <v>1.048076</v>
      </c>
      <c r="AC62" s="8">
        <v>1.055746</v>
      </c>
      <c r="AD62" s="8">
        <v>1.062822</v>
      </c>
    </row>
    <row r="63" spans="2:30" ht="22.5">
      <c r="B63" s="20"/>
      <c r="C63" s="20"/>
      <c r="D63" s="20"/>
      <c r="E63" s="20"/>
      <c r="I63" s="75">
        <v>2519</v>
      </c>
      <c r="J63" s="77">
        <v>3.06</v>
      </c>
      <c r="K63" s="18"/>
      <c r="S63" s="42"/>
      <c r="Y63" s="8">
        <f t="shared" si="4"/>
        <v>5</v>
      </c>
      <c r="Z63" s="8">
        <v>1.069377</v>
      </c>
      <c r="AA63" s="8">
        <v>1.07547</v>
      </c>
      <c r="AB63" s="8">
        <v>1.08115</v>
      </c>
      <c r="AC63" s="8">
        <v>1.086464</v>
      </c>
      <c r="AD63" s="8">
        <v>1.091446</v>
      </c>
    </row>
    <row r="64" spans="1:30" ht="21.75">
      <c r="A64" s="1"/>
      <c r="B64" s="24"/>
      <c r="C64" s="24"/>
      <c r="D64" s="24"/>
      <c r="E64" s="24"/>
      <c r="F64" s="24"/>
      <c r="G64" s="25"/>
      <c r="H64" s="25"/>
      <c r="I64" s="65">
        <v>2520</v>
      </c>
      <c r="J64" s="78">
        <v>3.56</v>
      </c>
      <c r="K64" s="52"/>
      <c r="L64" s="25"/>
      <c r="M64" s="25"/>
      <c r="N64" s="25"/>
      <c r="O64" s="25"/>
      <c r="P64" s="25"/>
      <c r="Q64" s="25"/>
      <c r="R64" s="25"/>
      <c r="Y64" s="8">
        <f t="shared" si="4"/>
        <v>6</v>
      </c>
      <c r="Z64" s="8">
        <v>1.096128</v>
      </c>
      <c r="AA64" s="8">
        <v>1.100539</v>
      </c>
      <c r="AB64" s="8">
        <v>1.104703</v>
      </c>
      <c r="AC64" s="8">
        <v>1.108641</v>
      </c>
      <c r="AD64" s="8">
        <v>1.112374</v>
      </c>
    </row>
    <row r="65" spans="1:30" ht="21.75">
      <c r="A65" s="1"/>
      <c r="B65" s="26"/>
      <c r="C65" s="26"/>
      <c r="D65" s="26"/>
      <c r="E65" s="26"/>
      <c r="F65" s="26"/>
      <c r="G65" s="17"/>
      <c r="H65" s="17"/>
      <c r="I65" s="85">
        <v>2521</v>
      </c>
      <c r="J65" s="79">
        <v>3.2799999999999727</v>
      </c>
      <c r="K65" s="53"/>
      <c r="L65" s="17"/>
      <c r="M65" s="17"/>
      <c r="N65" s="17"/>
      <c r="O65" s="17"/>
      <c r="P65" s="17"/>
      <c r="Q65" s="17"/>
      <c r="R65" s="17"/>
      <c r="Y65" s="8">
        <f t="shared" si="4"/>
        <v>7</v>
      </c>
      <c r="Z65" s="8">
        <v>1.115917</v>
      </c>
      <c r="AA65" s="8">
        <v>1.119285</v>
      </c>
      <c r="AB65" s="8">
        <v>1.122493</v>
      </c>
      <c r="AC65" s="8">
        <v>1.125552</v>
      </c>
      <c r="AD65" s="8">
        <v>1.123472</v>
      </c>
    </row>
    <row r="66" spans="2:30" ht="21.75">
      <c r="B66" s="20"/>
      <c r="C66" s="20"/>
      <c r="D66" s="20"/>
      <c r="E66" s="20"/>
      <c r="I66" s="75">
        <v>2522</v>
      </c>
      <c r="J66" s="77">
        <v>4.44</v>
      </c>
      <c r="K66" s="18"/>
      <c r="Y66" s="8">
        <f t="shared" si="4"/>
        <v>8</v>
      </c>
      <c r="Z66" s="8">
        <v>1.131265</v>
      </c>
      <c r="AA66" s="8">
        <v>1.133937</v>
      </c>
      <c r="AB66" s="8">
        <v>1.136498</v>
      </c>
      <c r="AC66" s="8">
        <v>1.138955</v>
      </c>
      <c r="AD66" s="8">
        <v>1.141315</v>
      </c>
    </row>
    <row r="67" spans="2:30" ht="21.75">
      <c r="B67" s="20"/>
      <c r="C67" s="20"/>
      <c r="D67" s="20"/>
      <c r="E67" s="20"/>
      <c r="I67" s="75">
        <v>2523</v>
      </c>
      <c r="J67" s="77">
        <v>3.519999999999982</v>
      </c>
      <c r="K67" s="18"/>
      <c r="Y67" s="8">
        <f t="shared" si="4"/>
        <v>9</v>
      </c>
      <c r="Z67" s="8">
        <v>1.143582</v>
      </c>
      <c r="AA67" s="8">
        <v>1.145764</v>
      </c>
      <c r="AB67" s="8">
        <v>1.147865</v>
      </c>
      <c r="AC67" s="8">
        <v>1.14989</v>
      </c>
      <c r="AD67" s="8">
        <v>1.151843</v>
      </c>
    </row>
    <row r="68" spans="2:30" ht="21.75">
      <c r="B68" s="20"/>
      <c r="C68" s="20"/>
      <c r="D68" s="20"/>
      <c r="E68" s="20"/>
      <c r="I68" s="75">
        <v>2524</v>
      </c>
      <c r="J68" s="77">
        <v>3.5400000000000205</v>
      </c>
      <c r="K68" s="18"/>
      <c r="Y68" s="8">
        <f t="shared" si="4"/>
        <v>10</v>
      </c>
      <c r="Z68" s="8">
        <v>1.153728</v>
      </c>
      <c r="AA68" s="8">
        <v>1.155549</v>
      </c>
      <c r="AB68" s="8">
        <v>1.15731</v>
      </c>
      <c r="AC68" s="8">
        <v>1.16676</v>
      </c>
      <c r="AD68" s="8">
        <v>1.160661</v>
      </c>
    </row>
    <row r="69" spans="2:30" ht="21.75">
      <c r="B69" s="20"/>
      <c r="C69" s="20"/>
      <c r="D69" s="20"/>
      <c r="E69" s="20"/>
      <c r="I69" s="75">
        <v>2525</v>
      </c>
      <c r="J69" s="77">
        <v>3.490000000000009</v>
      </c>
      <c r="K69" s="18"/>
      <c r="Y69" s="8">
        <f t="shared" si="4"/>
        <v>11</v>
      </c>
      <c r="Z69" s="8">
        <v>1.162257</v>
      </c>
      <c r="AA69" s="8">
        <v>1.163804</v>
      </c>
      <c r="AB69" s="8">
        <v>1.165305</v>
      </c>
      <c r="AC69" s="8">
        <v>1.173438</v>
      </c>
      <c r="AD69" s="8">
        <v>1.168173</v>
      </c>
    </row>
    <row r="70" spans="2:30" ht="21.75">
      <c r="B70" s="20"/>
      <c r="C70" s="20"/>
      <c r="D70" s="20"/>
      <c r="E70" s="20"/>
      <c r="I70" s="75">
        <v>2526</v>
      </c>
      <c r="J70" s="77">
        <v>3.5400000000000205</v>
      </c>
      <c r="K70" s="18"/>
      <c r="Y70" s="8">
        <f t="shared" si="4"/>
        <v>12</v>
      </c>
      <c r="Z70" s="8">
        <v>1.169546</v>
      </c>
      <c r="AA70" s="8">
        <v>1.17088</v>
      </c>
      <c r="AB70" s="8">
        <v>1.172176</v>
      </c>
      <c r="AC70" s="8">
        <v>1.179263</v>
      </c>
      <c r="AD70" s="8">
        <v>1.174665</v>
      </c>
    </row>
    <row r="71" spans="2:30" ht="21.75">
      <c r="B71" s="20"/>
      <c r="C71" s="20"/>
      <c r="D71" s="20"/>
      <c r="E71" s="20"/>
      <c r="I71" s="75">
        <v>2527</v>
      </c>
      <c r="J71" s="77">
        <v>3.589999999999975</v>
      </c>
      <c r="K71" s="18"/>
      <c r="Y71" s="8">
        <f t="shared" si="4"/>
        <v>13</v>
      </c>
      <c r="Z71" s="8">
        <v>1.17586</v>
      </c>
      <c r="AA71" s="8">
        <v>1.177024</v>
      </c>
      <c r="AB71" s="8">
        <v>1.178158</v>
      </c>
      <c r="AC71" s="8">
        <v>1.184398</v>
      </c>
      <c r="AD71" s="8">
        <v>1.180341</v>
      </c>
    </row>
    <row r="72" spans="2:30" ht="21.75">
      <c r="B72" s="20"/>
      <c r="C72" s="20"/>
      <c r="D72" s="20"/>
      <c r="E72" s="20"/>
      <c r="I72" s="75">
        <v>2528</v>
      </c>
      <c r="J72" s="77">
        <v>3.740000000000009</v>
      </c>
      <c r="K72" s="18"/>
      <c r="Y72" s="8">
        <f t="shared" si="4"/>
        <v>14</v>
      </c>
      <c r="Z72" s="8">
        <v>1.181392</v>
      </c>
      <c r="AA72" s="8">
        <v>1.182418</v>
      </c>
      <c r="AB72" s="8">
        <v>1.18342</v>
      </c>
      <c r="AC72" s="8">
        <v>1.188964</v>
      </c>
      <c r="AD72" s="8">
        <v>1.185353</v>
      </c>
    </row>
    <row r="73" spans="2:30" ht="21.75">
      <c r="B73" s="20"/>
      <c r="C73" s="20"/>
      <c r="D73" s="20"/>
      <c r="E73" s="20"/>
      <c r="I73" s="75">
        <v>2529</v>
      </c>
      <c r="J73" s="77">
        <v>4.139999999999986</v>
      </c>
      <c r="K73" s="18"/>
      <c r="Y73" s="8">
        <f t="shared" si="4"/>
        <v>15</v>
      </c>
      <c r="Z73" s="8">
        <v>1.186287</v>
      </c>
      <c r="AA73" s="8">
        <v>1.187199</v>
      </c>
      <c r="AB73" s="8">
        <v>1.188091</v>
      </c>
      <c r="AC73" s="8">
        <v>1.193056</v>
      </c>
      <c r="AD73" s="8">
        <v>1.189818</v>
      </c>
    </row>
    <row r="74" spans="2:30" ht="21.75">
      <c r="B74" s="20"/>
      <c r="C74" s="20"/>
      <c r="D74" s="20"/>
      <c r="E74" s="20"/>
      <c r="I74" s="75">
        <v>2530</v>
      </c>
      <c r="J74" s="77">
        <v>4.399999999999977</v>
      </c>
      <c r="K74" s="18"/>
      <c r="Y74" s="8">
        <f t="shared" si="4"/>
        <v>16</v>
      </c>
      <c r="Z74" s="8">
        <v>1.190653</v>
      </c>
      <c r="AA74" s="8">
        <v>1.191471</v>
      </c>
      <c r="AB74" s="8">
        <v>1.192272</v>
      </c>
      <c r="AC74" s="8">
        <v>1.196747</v>
      </c>
      <c r="AD74" s="8">
        <v>1.193824</v>
      </c>
    </row>
    <row r="75" spans="2:30" ht="21.75">
      <c r="B75" s="20"/>
      <c r="C75" s="20"/>
      <c r="D75" s="20"/>
      <c r="E75" s="20"/>
      <c r="I75" s="75">
        <v>2531</v>
      </c>
      <c r="J75" s="77">
        <v>3.6100000000000136</v>
      </c>
      <c r="K75" s="18"/>
      <c r="Y75" s="8">
        <f t="shared" si="4"/>
        <v>17</v>
      </c>
      <c r="Z75" s="8">
        <v>1.194577</v>
      </c>
      <c r="AA75" s="8">
        <v>1.195315</v>
      </c>
      <c r="AB75" s="8">
        <v>1.196038</v>
      </c>
      <c r="AC75" s="8">
        <v>1.22298</v>
      </c>
      <c r="AD75" s="8">
        <v>1.197443</v>
      </c>
    </row>
    <row r="76" spans="2:30" ht="21.75">
      <c r="B76" s="20"/>
      <c r="C76" s="20"/>
      <c r="D76" s="20"/>
      <c r="E76" s="20"/>
      <c r="I76" s="75">
        <v>2532</v>
      </c>
      <c r="J76" s="77">
        <v>3.589999999999975</v>
      </c>
      <c r="K76" s="18"/>
      <c r="Y76" s="8">
        <f t="shared" si="4"/>
        <v>18</v>
      </c>
      <c r="Z76" s="8">
        <v>1.198126</v>
      </c>
      <c r="AA76" s="8">
        <v>1.198795</v>
      </c>
      <c r="AB76" s="8">
        <v>1.199453</v>
      </c>
      <c r="AC76" s="8">
        <v>1.203154</v>
      </c>
      <c r="AD76" s="8">
        <v>1.200731</v>
      </c>
    </row>
    <row r="77" spans="2:30" ht="21.75">
      <c r="B77" s="20"/>
      <c r="C77" s="20"/>
      <c r="D77" s="20"/>
      <c r="E77" s="20"/>
      <c r="I77" s="75">
        <v>2533</v>
      </c>
      <c r="J77" s="77">
        <v>3.230000000000018</v>
      </c>
      <c r="K77" s="18"/>
      <c r="Y77" s="8">
        <f t="shared" si="4"/>
        <v>19</v>
      </c>
      <c r="Z77" s="8">
        <v>1.201353</v>
      </c>
      <c r="AA77" s="8">
        <v>1.201964</v>
      </c>
      <c r="AB77" s="8">
        <v>1.202564</v>
      </c>
      <c r="AC77" s="8">
        <v>1.205956</v>
      </c>
      <c r="AD77" s="8">
        <v>1.203734</v>
      </c>
    </row>
    <row r="78" spans="2:30" ht="21.75">
      <c r="B78" s="20"/>
      <c r="C78" s="20"/>
      <c r="D78" s="20"/>
      <c r="E78" s="20"/>
      <c r="I78" s="75">
        <v>2534</v>
      </c>
      <c r="J78" s="77">
        <v>3.88</v>
      </c>
      <c r="K78" s="18"/>
      <c r="Y78" s="8">
        <f t="shared" si="4"/>
        <v>20</v>
      </c>
      <c r="Z78" s="8">
        <v>1.204304</v>
      </c>
      <c r="AA78" s="8">
        <v>1.204864</v>
      </c>
      <c r="AB78" s="8">
        <v>1.205414</v>
      </c>
      <c r="AC78" s="8">
        <v>1.208535</v>
      </c>
      <c r="AD78" s="8">
        <v>1.206489</v>
      </c>
    </row>
    <row r="79" spans="1:30" ht="21.75">
      <c r="A79" s="31">
        <f>ROUND(V3/5,0)</f>
        <v>13</v>
      </c>
      <c r="B79" s="20"/>
      <c r="C79" s="20"/>
      <c r="D79" s="20"/>
      <c r="E79" s="20"/>
      <c r="F79" s="20">
        <f>+A79+1</f>
        <v>14</v>
      </c>
      <c r="I79" s="75">
        <v>2535</v>
      </c>
      <c r="J79" s="77">
        <v>3.740000000000009</v>
      </c>
      <c r="K79" s="18"/>
      <c r="Y79" s="8">
        <f t="shared" si="4"/>
        <v>21</v>
      </c>
      <c r="Z79" s="8">
        <v>1.207013</v>
      </c>
      <c r="AA79" s="8">
        <v>1.207528</v>
      </c>
      <c r="AB79" s="8">
        <v>1.208036</v>
      </c>
      <c r="AC79" s="8">
        <v>1.210919</v>
      </c>
      <c r="AD79" s="8">
        <v>1.209027</v>
      </c>
    </row>
    <row r="80" spans="1:30" ht="21.75">
      <c r="A80" s="31">
        <f>V3-((A79-1)*5)</f>
        <v>4</v>
      </c>
      <c r="B80" s="20"/>
      <c r="C80" s="20"/>
      <c r="D80" s="20"/>
      <c r="E80" s="20"/>
      <c r="I80" s="75">
        <v>2536</v>
      </c>
      <c r="J80" s="77">
        <v>3.5299999999999727</v>
      </c>
      <c r="K80" s="18"/>
      <c r="Y80" s="8">
        <f t="shared" si="4"/>
        <v>22</v>
      </c>
      <c r="Z80" s="8">
        <v>1.209511</v>
      </c>
      <c r="AA80" s="8">
        <v>1.209987</v>
      </c>
      <c r="AB80" s="8">
        <v>1.210487</v>
      </c>
      <c r="AC80" s="8">
        <v>1.210129</v>
      </c>
      <c r="AD80" s="8">
        <v>1.211374</v>
      </c>
    </row>
    <row r="81" spans="1:30" ht="21.75">
      <c r="A81" s="31" t="s">
        <v>12</v>
      </c>
      <c r="B81" s="27">
        <f>IF($A$80&gt;=6,VLOOKUP($F$79,$X$3:$AC$38,$A$80-4),VLOOKUP($A$79,$X$3:$AC$38,$A$80+1))</f>
        <v>0.553241</v>
      </c>
      <c r="C81" s="27"/>
      <c r="D81" s="27"/>
      <c r="E81" s="27"/>
      <c r="I81" s="75">
        <v>2337</v>
      </c>
      <c r="J81" s="77">
        <v>4.44</v>
      </c>
      <c r="K81" s="18"/>
      <c r="Y81" s="8">
        <f t="shared" si="4"/>
        <v>23</v>
      </c>
      <c r="Z81" s="8">
        <v>1.211823</v>
      </c>
      <c r="AA81" s="8">
        <v>1.212265</v>
      </c>
      <c r="AB81" s="8">
        <v>1.2127</v>
      </c>
      <c r="AC81" s="8">
        <v>1.215186</v>
      </c>
      <c r="AD81" s="8">
        <v>1.213552</v>
      </c>
    </row>
    <row r="82" spans="1:30" ht="21.75">
      <c r="A82" s="31" t="s">
        <v>13</v>
      </c>
      <c r="B82" s="27">
        <f>IF($A$80&gt;=6,VLOOKUP($F$79,$Y$59:$AD$98,$A$80-4),VLOOKUP($A$79,$Y$59:$AD$98,$A$80+1))</f>
        <v>1.184398</v>
      </c>
      <c r="C82" s="27"/>
      <c r="D82" s="27"/>
      <c r="E82" s="27"/>
      <c r="I82" s="75">
        <v>2538</v>
      </c>
      <c r="J82" s="77">
        <v>4.839999999999975</v>
      </c>
      <c r="K82" s="18"/>
      <c r="Y82" s="8">
        <f t="shared" si="4"/>
        <v>24</v>
      </c>
      <c r="Z82" s="8">
        <v>1.213969</v>
      </c>
      <c r="AA82" s="8">
        <v>1.214381</v>
      </c>
      <c r="AB82" s="8">
        <v>1.214786</v>
      </c>
      <c r="AC82" s="8">
        <v>1.21855</v>
      </c>
      <c r="AD82" s="8">
        <v>1.21558</v>
      </c>
    </row>
    <row r="83" spans="2:30" ht="21.75">
      <c r="B83" s="20"/>
      <c r="C83" s="20"/>
      <c r="D83" s="20"/>
      <c r="E83" s="20"/>
      <c r="I83" s="75">
        <v>2539</v>
      </c>
      <c r="J83" s="77">
        <v>4.170000000000016</v>
      </c>
      <c r="K83" s="18"/>
      <c r="Y83" s="8">
        <f t="shared" si="4"/>
        <v>25</v>
      </c>
      <c r="Z83" s="8">
        <v>1.216353</v>
      </c>
      <c r="AA83" s="8">
        <v>1.217105</v>
      </c>
      <c r="AB83" s="8">
        <v>1.217837</v>
      </c>
      <c r="AC83" s="8">
        <v>1.221858</v>
      </c>
      <c r="AD83" s="8">
        <v>1.219245</v>
      </c>
    </row>
    <row r="84" spans="1:30" ht="21.75">
      <c r="A84" s="31" t="s">
        <v>14</v>
      </c>
      <c r="B84" s="28">
        <f>B82/V6</f>
        <v>1.3398130409251212</v>
      </c>
      <c r="C84" s="28"/>
      <c r="D84" s="28"/>
      <c r="E84" s="28"/>
      <c r="I84" s="75">
        <v>2540</v>
      </c>
      <c r="J84" s="77">
        <v>3.819999999999993</v>
      </c>
      <c r="K84" s="18"/>
      <c r="Y84" s="8">
        <f t="shared" si="4"/>
        <v>26</v>
      </c>
      <c r="Z84" s="8">
        <v>1.219923</v>
      </c>
      <c r="AA84" s="8">
        <v>1.220584</v>
      </c>
      <c r="AB84" s="8">
        <v>1.221229</v>
      </c>
      <c r="AC84" s="8">
        <v>1.224972</v>
      </c>
      <c r="AD84" s="8">
        <v>1.222473</v>
      </c>
    </row>
    <row r="85" spans="1:30" ht="21.75">
      <c r="A85" s="31" t="s">
        <v>15</v>
      </c>
      <c r="B85" s="55">
        <f>V4-(B81/B84)</f>
        <v>2.90207597022791</v>
      </c>
      <c r="C85" s="28"/>
      <c r="D85" s="28"/>
      <c r="E85" s="28"/>
      <c r="I85" s="75">
        <v>2541</v>
      </c>
      <c r="J85" s="77">
        <v>3.56</v>
      </c>
      <c r="K85" s="18"/>
      <c r="Y85" s="8">
        <f t="shared" si="4"/>
        <v>27</v>
      </c>
      <c r="Z85" s="8">
        <v>1.223073</v>
      </c>
      <c r="AA85" s="8">
        <v>1.222659</v>
      </c>
      <c r="AB85" s="8">
        <v>1.224232</v>
      </c>
      <c r="AC85" s="8">
        <v>1.230219</v>
      </c>
      <c r="AD85" s="8">
        <v>1.22534</v>
      </c>
    </row>
    <row r="86" spans="2:30" ht="21.75">
      <c r="B86" s="20"/>
      <c r="C86" s="20"/>
      <c r="D86" s="20"/>
      <c r="E86" s="20"/>
      <c r="I86" s="75">
        <v>2542</v>
      </c>
      <c r="J86" s="77">
        <v>3.9499999999999886</v>
      </c>
      <c r="K86" s="18"/>
      <c r="Y86" s="8">
        <f t="shared" si="4"/>
        <v>28</v>
      </c>
      <c r="Z86" s="8">
        <v>1.226657</v>
      </c>
      <c r="AA86" s="8">
        <v>1.227906</v>
      </c>
      <c r="AB86" s="8">
        <v>1.229092</v>
      </c>
      <c r="AC86" s="8">
        <v>1.235121</v>
      </c>
      <c r="AD86" s="8">
        <v>1.231292</v>
      </c>
    </row>
    <row r="87" spans="2:30" ht="21.75">
      <c r="B87" s="20"/>
      <c r="C87" s="20"/>
      <c r="D87" s="20"/>
      <c r="E87" s="20"/>
      <c r="I87" s="75">
        <v>2543</v>
      </c>
      <c r="J87" s="77">
        <v>3.670000000000016</v>
      </c>
      <c r="K87" s="18"/>
      <c r="Y87" s="8">
        <f t="shared" si="4"/>
        <v>29</v>
      </c>
      <c r="Z87" s="8">
        <v>1.232316</v>
      </c>
      <c r="AA87" s="8">
        <v>1.233293</v>
      </c>
      <c r="AB87" s="8">
        <v>1.234227</v>
      </c>
      <c r="AC87" s="8">
        <v>1.235121</v>
      </c>
      <c r="AD87" s="8">
        <v>1.235977</v>
      </c>
    </row>
    <row r="88" spans="2:30" ht="21.75">
      <c r="B88" s="20"/>
      <c r="C88" s="20"/>
      <c r="D88" s="20"/>
      <c r="E88" s="20"/>
      <c r="I88" s="75">
        <v>2544</v>
      </c>
      <c r="J88" s="77">
        <v>4.199999999999989</v>
      </c>
      <c r="K88" s="18"/>
      <c r="Y88" s="8">
        <f t="shared" si="4"/>
        <v>30</v>
      </c>
      <c r="Z88" s="8">
        <v>1.236799</v>
      </c>
      <c r="AA88" s="8">
        <v>1.237587</v>
      </c>
      <c r="AB88" s="8">
        <v>1.238345</v>
      </c>
      <c r="AC88" s="8">
        <v>1.239074</v>
      </c>
      <c r="AD88" s="8">
        <v>1.239775</v>
      </c>
    </row>
    <row r="89" spans="2:30" ht="21.75">
      <c r="B89" s="20"/>
      <c r="C89" s="20"/>
      <c r="D89" s="20"/>
      <c r="E89" s="20"/>
      <c r="I89" s="75">
        <v>2545</v>
      </c>
      <c r="J89" s="77">
        <v>4.100000000000023</v>
      </c>
      <c r="K89" s="18"/>
      <c r="W89" s="29"/>
      <c r="Y89" s="8">
        <f t="shared" si="4"/>
        <v>31</v>
      </c>
      <c r="Z89" s="8">
        <v>1.240451</v>
      </c>
      <c r="AA89" s="8">
        <v>1.241102</v>
      </c>
      <c r="AB89" s="8">
        <v>1.241731</v>
      </c>
      <c r="AC89" s="8">
        <v>1.242338</v>
      </c>
      <c r="AD89" s="8">
        <v>1.242924</v>
      </c>
    </row>
    <row r="90" spans="2:30" ht="21.75">
      <c r="B90" s="20"/>
      <c r="C90" s="20"/>
      <c r="D90" s="20"/>
      <c r="E90" s="20"/>
      <c r="I90" s="75">
        <v>2546</v>
      </c>
      <c r="J90" s="77">
        <v>3.990000000000009</v>
      </c>
      <c r="K90" s="18"/>
      <c r="Y90" s="8">
        <f t="shared" si="4"/>
        <v>32</v>
      </c>
      <c r="Z90" s="8">
        <v>1.243492</v>
      </c>
      <c r="AA90" s="8">
        <v>1.24404</v>
      </c>
      <c r="AB90" s="8">
        <v>1.244571</v>
      </c>
      <c r="AC90" s="8">
        <v>1.245086</v>
      </c>
      <c r="AD90" s="8">
        <v>1.245585</v>
      </c>
    </row>
    <row r="91" spans="2:30" ht="21.75">
      <c r="B91" s="20"/>
      <c r="C91" s="20"/>
      <c r="D91" s="20"/>
      <c r="E91" s="20"/>
      <c r="I91" s="75">
        <v>2547</v>
      </c>
      <c r="J91" s="77">
        <v>4.44</v>
      </c>
      <c r="K91" s="18"/>
      <c r="Y91" s="8">
        <f t="shared" si="4"/>
        <v>33</v>
      </c>
      <c r="Z91" s="8">
        <v>1.246068</v>
      </c>
      <c r="AA91" s="8">
        <v>1.246538</v>
      </c>
      <c r="AB91" s="8">
        <v>1.246993</v>
      </c>
      <c r="AC91" s="8">
        <v>1.247436</v>
      </c>
      <c r="AD91" s="8">
        <v>1.247866</v>
      </c>
    </row>
    <row r="92" spans="2:30" ht="21.75">
      <c r="B92" s="20"/>
      <c r="C92" s="20"/>
      <c r="D92" s="20"/>
      <c r="E92" s="20"/>
      <c r="I92" s="75">
        <v>2548</v>
      </c>
      <c r="J92" s="80">
        <v>4.639999999999986</v>
      </c>
      <c r="K92" s="18"/>
      <c r="Y92" s="8">
        <f t="shared" si="4"/>
        <v>34</v>
      </c>
      <c r="Z92" s="8">
        <v>1.248691</v>
      </c>
      <c r="AA92" s="8">
        <v>1.249472</v>
      </c>
      <c r="AB92" s="8">
        <v>1.250213</v>
      </c>
      <c r="AC92" s="8">
        <v>1.250916</v>
      </c>
      <c r="AD92" s="8">
        <v>1.251586</v>
      </c>
    </row>
    <row r="93" spans="2:30" ht="21.75">
      <c r="B93" s="20"/>
      <c r="C93" s="20"/>
      <c r="D93" s="20"/>
      <c r="E93" s="20"/>
      <c r="I93" s="75">
        <v>2549</v>
      </c>
      <c r="J93" s="80">
        <v>4.089999999999975</v>
      </c>
      <c r="K93" s="18"/>
      <c r="Y93" s="8">
        <f t="shared" si="4"/>
        <v>35</v>
      </c>
      <c r="Z93" s="8">
        <v>1.252224</v>
      </c>
      <c r="AA93" s="8">
        <v>1.252832</v>
      </c>
      <c r="AB93" s="8">
        <v>1.253413</v>
      </c>
      <c r="AC93" s="8">
        <v>1.253969</v>
      </c>
      <c r="AD93" s="8">
        <v>1.254501</v>
      </c>
    </row>
    <row r="94" spans="2:30" ht="21.75">
      <c r="B94" s="20"/>
      <c r="C94" s="20"/>
      <c r="D94" s="20"/>
      <c r="E94" s="20"/>
      <c r="I94" s="76">
        <v>2550</v>
      </c>
      <c r="J94" s="80">
        <v>1.7900000000000205</v>
      </c>
      <c r="K94" s="18"/>
      <c r="Y94" s="8">
        <f t="shared" si="4"/>
        <v>36</v>
      </c>
      <c r="Z94" s="8">
        <v>1.25501</v>
      </c>
      <c r="AA94" s="8">
        <v>1.255499</v>
      </c>
      <c r="AB94" s="8">
        <v>1.255969</v>
      </c>
      <c r="AC94" s="8">
        <v>1.25642</v>
      </c>
      <c r="AD94" s="8">
        <v>1.256854</v>
      </c>
    </row>
    <row r="95" spans="2:30" ht="21.75">
      <c r="B95" s="20"/>
      <c r="C95" s="20"/>
      <c r="D95" s="20"/>
      <c r="E95" s="20"/>
      <c r="I95" s="76">
        <v>2551</v>
      </c>
      <c r="J95" s="80">
        <v>2.6000000000000227</v>
      </c>
      <c r="K95" s="18"/>
      <c r="Y95" s="8">
        <f t="shared" si="4"/>
        <v>37</v>
      </c>
      <c r="Z95" s="8">
        <v>1.257272</v>
      </c>
      <c r="AA95" s="8">
        <v>1.257675</v>
      </c>
      <c r="AB95" s="8">
        <v>2.258064</v>
      </c>
      <c r="AC95" s="8">
        <v>1.258438</v>
      </c>
      <c r="AD95" s="8">
        <v>1.2588</v>
      </c>
    </row>
    <row r="96" spans="2:30" ht="21.75">
      <c r="B96" s="20"/>
      <c r="C96" s="20"/>
      <c r="D96" s="20"/>
      <c r="E96" s="20"/>
      <c r="I96" s="75">
        <v>2552</v>
      </c>
      <c r="J96" s="77">
        <v>3.72</v>
      </c>
      <c r="K96" s="18"/>
      <c r="Y96" s="8">
        <f t="shared" si="4"/>
        <v>38</v>
      </c>
      <c r="Z96" s="8">
        <v>1.259653</v>
      </c>
      <c r="AA96" s="8">
        <v>1.260439</v>
      </c>
      <c r="AB96" s="8">
        <v>1.261167</v>
      </c>
      <c r="AC96" s="8">
        <v>1.261841</v>
      </c>
      <c r="AD96" s="8">
        <v>1.263056</v>
      </c>
    </row>
    <row r="97" spans="2:30" ht="21.75">
      <c r="B97" s="20"/>
      <c r="C97" s="20"/>
      <c r="D97" s="20"/>
      <c r="E97" s="20"/>
      <c r="I97" s="18">
        <v>2553</v>
      </c>
      <c r="J97" s="99">
        <v>4.1</v>
      </c>
      <c r="K97" s="18"/>
      <c r="Y97" s="8">
        <f t="shared" si="4"/>
        <v>39</v>
      </c>
      <c r="Z97" s="8">
        <v>1.26412</v>
      </c>
      <c r="AA97" s="8">
        <v>1.265061</v>
      </c>
      <c r="AB97" s="8">
        <v>1.265899</v>
      </c>
      <c r="AC97" s="8">
        <v>1.266651</v>
      </c>
      <c r="AD97" s="8">
        <v>1.267331</v>
      </c>
    </row>
    <row r="98" spans="2:28" ht="21.75">
      <c r="B98" s="20"/>
      <c r="C98" s="20"/>
      <c r="D98" s="20"/>
      <c r="E98" s="20"/>
      <c r="I98" s="76">
        <v>2554</v>
      </c>
      <c r="J98" s="80">
        <v>3.49</v>
      </c>
      <c r="K98" s="18"/>
      <c r="Y98" s="8">
        <v>40</v>
      </c>
      <c r="Z98" s="8">
        <v>1.267948</v>
      </c>
      <c r="AA98" s="8">
        <v>1.268511</v>
      </c>
      <c r="AB98" s="8">
        <v>1.28255</v>
      </c>
    </row>
    <row r="99" spans="2:11" ht="21.75">
      <c r="B99" s="20"/>
      <c r="C99" s="20"/>
      <c r="D99" s="20"/>
      <c r="E99" s="20"/>
      <c r="I99" s="75">
        <v>2555</v>
      </c>
      <c r="J99" s="99">
        <v>2.3999999999999773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99">
        <v>2.2200000000000273</v>
      </c>
      <c r="K100" s="18"/>
    </row>
    <row r="101" spans="2:11" ht="21.75">
      <c r="B101" s="20"/>
      <c r="C101" s="20"/>
      <c r="D101" s="20"/>
      <c r="E101" s="20"/>
      <c r="I101" s="76">
        <v>2557</v>
      </c>
      <c r="J101" s="99">
        <v>1.93</v>
      </c>
      <c r="K101" s="18"/>
    </row>
    <row r="102" spans="2:11" ht="21.75">
      <c r="B102" s="20"/>
      <c r="C102" s="20"/>
      <c r="D102" s="20"/>
      <c r="E102" s="20"/>
      <c r="I102" s="75">
        <v>2558</v>
      </c>
      <c r="J102" s="99">
        <v>1.81</v>
      </c>
      <c r="K102" s="18"/>
    </row>
    <row r="103" spans="9:11" ht="21.75">
      <c r="I103" s="18">
        <v>2559</v>
      </c>
      <c r="J103" s="99">
        <v>2.16</v>
      </c>
      <c r="K103" s="18"/>
    </row>
    <row r="104" spans="9:11" ht="21.75">
      <c r="I104" s="76">
        <v>2560</v>
      </c>
      <c r="J104" s="99">
        <v>3.59</v>
      </c>
      <c r="K104" s="18"/>
    </row>
    <row r="105" spans="9:11" ht="21.75">
      <c r="I105" s="75">
        <v>2561</v>
      </c>
      <c r="J105" s="99">
        <v>2.82</v>
      </c>
      <c r="K105" s="18"/>
    </row>
    <row r="106" spans="9:11" ht="21.75">
      <c r="I106" s="18"/>
      <c r="J106" s="99"/>
      <c r="K106" s="18"/>
    </row>
    <row r="107" spans="9:11" ht="21.75">
      <c r="I107" s="18"/>
      <c r="J107" s="99"/>
      <c r="K107" s="18"/>
    </row>
    <row r="108" spans="9:11" ht="21.75">
      <c r="I108" s="18"/>
      <c r="J108" s="99"/>
      <c r="K108" s="18"/>
    </row>
    <row r="109" spans="9:11" ht="21.75">
      <c r="I109" s="18"/>
      <c r="J109" s="99"/>
      <c r="K109" s="18"/>
    </row>
    <row r="110" spans="9:11" ht="21.75">
      <c r="I110" s="18"/>
      <c r="J110" s="99"/>
      <c r="K110" s="18"/>
    </row>
    <row r="111" spans="9:11" ht="21.75">
      <c r="I111" s="18"/>
      <c r="J111" s="99"/>
      <c r="K111" s="18"/>
    </row>
    <row r="112" spans="9:11" ht="21.75">
      <c r="I112" s="18"/>
      <c r="J112" s="99"/>
      <c r="K112" s="18"/>
    </row>
    <row r="113" spans="9:11" ht="21.75">
      <c r="I113" s="18"/>
      <c r="J113" s="99"/>
      <c r="K113" s="18"/>
    </row>
    <row r="114" spans="9:11" ht="21.75">
      <c r="I114" s="18"/>
      <c r="J114" s="99"/>
      <c r="K114" s="18"/>
    </row>
    <row r="115" spans="9:11" ht="21.75">
      <c r="I115" s="18"/>
      <c r="J115" s="99"/>
      <c r="K115" s="18"/>
    </row>
    <row r="116" spans="9:11" ht="21.75">
      <c r="I116" s="18"/>
      <c r="J116" s="99"/>
      <c r="K116" s="18"/>
    </row>
    <row r="117" spans="9:11" ht="21.75">
      <c r="I117" s="18"/>
      <c r="J117" s="99"/>
      <c r="K117" s="18"/>
    </row>
    <row r="118" spans="9:11" ht="21.75">
      <c r="I118" s="18"/>
      <c r="J118" s="99"/>
      <c r="K118" s="18"/>
    </row>
    <row r="119" spans="9:11" ht="21.75">
      <c r="I119" s="18"/>
      <c r="J119" s="99"/>
      <c r="K119" s="18"/>
    </row>
    <row r="120" spans="9:11" ht="21.75">
      <c r="I120" s="18"/>
      <c r="J120" s="99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  <row r="149" spans="9:11" ht="21.75">
      <c r="I149" s="18"/>
      <c r="J149" s="18"/>
      <c r="K149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O10" sqref="O10"/>
    </sheetView>
  </sheetViews>
  <sheetFormatPr defaultColWidth="9.140625" defaultRowHeight="21.75"/>
  <sheetData>
    <row r="1" ht="21.75">
      <c r="D1" s="74">
        <v>334</v>
      </c>
    </row>
    <row r="2" spans="2:4" ht="21.75">
      <c r="B2" s="90">
        <v>2498</v>
      </c>
      <c r="C2" s="86">
        <v>336.04</v>
      </c>
      <c r="D2" s="73">
        <f>C2-$D$1</f>
        <v>2.0400000000000205</v>
      </c>
    </row>
    <row r="3" spans="2:4" ht="21.75">
      <c r="B3" s="91">
        <v>2499</v>
      </c>
      <c r="C3" s="87">
        <v>337.24</v>
      </c>
      <c r="D3" s="73">
        <f aca="true" t="shared" si="0" ref="D3:D55">C3-$D$1</f>
        <v>3.240000000000009</v>
      </c>
    </row>
    <row r="4" spans="2:4" ht="21.75">
      <c r="B4" s="91">
        <v>2500</v>
      </c>
      <c r="C4" s="87">
        <v>337.54</v>
      </c>
      <c r="D4" s="73">
        <f t="shared" si="0"/>
        <v>3.5400000000000205</v>
      </c>
    </row>
    <row r="5" spans="2:4" ht="21.75">
      <c r="B5" s="91">
        <v>2501</v>
      </c>
      <c r="C5" s="87">
        <v>336.84</v>
      </c>
      <c r="D5" s="73">
        <f t="shared" si="0"/>
        <v>2.839999999999975</v>
      </c>
    </row>
    <row r="6" spans="2:4" ht="21.75">
      <c r="B6" s="91">
        <v>2502</v>
      </c>
      <c r="C6" s="87">
        <v>336.34</v>
      </c>
      <c r="D6" s="73">
        <f t="shared" si="0"/>
        <v>2.339999999999975</v>
      </c>
    </row>
    <row r="7" spans="2:4" ht="21.75">
      <c r="B7" s="91">
        <v>2503</v>
      </c>
      <c r="C7" s="87">
        <v>335.94</v>
      </c>
      <c r="D7" s="73">
        <f t="shared" si="0"/>
        <v>1.9399999999999977</v>
      </c>
    </row>
    <row r="8" spans="2:4" ht="21.75">
      <c r="B8" s="91">
        <v>2504</v>
      </c>
      <c r="C8" s="87">
        <v>336.34</v>
      </c>
      <c r="D8" s="73">
        <f t="shared" si="0"/>
        <v>2.339999999999975</v>
      </c>
    </row>
    <row r="9" spans="2:4" ht="21.75">
      <c r="B9" s="91">
        <v>2505</v>
      </c>
      <c r="C9" s="87">
        <v>335.54</v>
      </c>
      <c r="D9" s="73">
        <f t="shared" si="0"/>
        <v>1.5400000000000205</v>
      </c>
    </row>
    <row r="10" spans="2:4" ht="21.75">
      <c r="B10" s="91">
        <v>2506</v>
      </c>
      <c r="C10" s="87">
        <v>337.66</v>
      </c>
      <c r="D10" s="73">
        <f t="shared" si="0"/>
        <v>3.660000000000025</v>
      </c>
    </row>
    <row r="11" spans="2:4" ht="21.75">
      <c r="B11" s="91">
        <v>2507</v>
      </c>
      <c r="C11" s="87">
        <v>336.16</v>
      </c>
      <c r="D11" s="73">
        <f t="shared" si="0"/>
        <v>2.160000000000025</v>
      </c>
    </row>
    <row r="12" spans="2:4" ht="21.75">
      <c r="B12" s="91">
        <v>2508</v>
      </c>
      <c r="C12" s="87">
        <v>337.47</v>
      </c>
      <c r="D12" s="73">
        <f t="shared" si="0"/>
        <v>3.4700000000000273</v>
      </c>
    </row>
    <row r="13" spans="2:4" ht="21.75">
      <c r="B13" s="91">
        <v>2509</v>
      </c>
      <c r="C13" s="88">
        <v>336.04</v>
      </c>
      <c r="D13" s="73">
        <f t="shared" si="0"/>
        <v>2.0400000000000205</v>
      </c>
    </row>
    <row r="14" spans="2:4" ht="21.75">
      <c r="B14" s="91">
        <v>2510</v>
      </c>
      <c r="C14" s="87">
        <v>336.93</v>
      </c>
      <c r="D14" s="73">
        <f t="shared" si="0"/>
        <v>2.930000000000007</v>
      </c>
    </row>
    <row r="15" spans="2:4" ht="21.75">
      <c r="B15" s="91">
        <v>2511</v>
      </c>
      <c r="C15" s="87">
        <v>335.75</v>
      </c>
      <c r="D15" s="73">
        <f t="shared" si="0"/>
        <v>1.75</v>
      </c>
    </row>
    <row r="16" spans="2:4" ht="21.75">
      <c r="B16" s="91">
        <v>2512</v>
      </c>
      <c r="C16" s="87">
        <v>337.12</v>
      </c>
      <c r="D16" s="73">
        <f t="shared" si="0"/>
        <v>3.1200000000000045</v>
      </c>
    </row>
    <row r="17" spans="2:4" ht="21.75">
      <c r="B17" s="91">
        <v>2513</v>
      </c>
      <c r="C17" s="87">
        <v>336.59</v>
      </c>
      <c r="D17" s="73">
        <f t="shared" si="0"/>
        <v>2.589999999999975</v>
      </c>
    </row>
    <row r="18" spans="2:4" ht="21.75">
      <c r="B18" s="91">
        <v>2514</v>
      </c>
      <c r="C18" s="87">
        <v>337.35</v>
      </c>
      <c r="D18" s="73">
        <f t="shared" si="0"/>
        <v>3.3500000000000227</v>
      </c>
    </row>
    <row r="19" spans="2:4" ht="21.75">
      <c r="B19" s="91">
        <v>2515</v>
      </c>
      <c r="C19" s="87">
        <v>336.25</v>
      </c>
      <c r="D19" s="73">
        <f t="shared" si="0"/>
        <v>2.25</v>
      </c>
    </row>
    <row r="20" spans="2:4" ht="21.75">
      <c r="B20" s="91">
        <v>2516</v>
      </c>
      <c r="C20" s="87">
        <v>339.82</v>
      </c>
      <c r="D20" s="73">
        <f t="shared" si="0"/>
        <v>5.819999999999993</v>
      </c>
    </row>
    <row r="21" spans="2:4" ht="21.75">
      <c r="B21" s="91">
        <v>2517</v>
      </c>
      <c r="C21" s="87">
        <v>337.13</v>
      </c>
      <c r="D21" s="73">
        <f t="shared" si="0"/>
        <v>3.1299999999999955</v>
      </c>
    </row>
    <row r="22" spans="2:4" ht="21.75">
      <c r="B22" s="91">
        <v>2518</v>
      </c>
      <c r="C22" s="87">
        <v>337.65</v>
      </c>
      <c r="D22" s="73">
        <f t="shared" si="0"/>
        <v>3.6499999999999773</v>
      </c>
    </row>
    <row r="23" spans="2:4" ht="21.75">
      <c r="B23" s="91">
        <v>2519</v>
      </c>
      <c r="C23" s="87">
        <v>337.06</v>
      </c>
      <c r="D23" s="73">
        <f t="shared" si="0"/>
        <v>3.0600000000000023</v>
      </c>
    </row>
    <row r="24" spans="2:4" ht="21.75">
      <c r="B24" s="91">
        <v>2520</v>
      </c>
      <c r="C24" s="87">
        <v>337.56</v>
      </c>
      <c r="D24" s="73">
        <f t="shared" si="0"/>
        <v>3.5600000000000023</v>
      </c>
    </row>
    <row r="25" spans="2:4" ht="21.75">
      <c r="B25" s="91">
        <v>2521</v>
      </c>
      <c r="C25" s="87">
        <v>337.28</v>
      </c>
      <c r="D25" s="73">
        <f t="shared" si="0"/>
        <v>3.2799999999999727</v>
      </c>
    </row>
    <row r="26" spans="2:4" ht="21.75">
      <c r="B26" s="91">
        <v>2522</v>
      </c>
      <c r="C26" s="87">
        <v>338.44</v>
      </c>
      <c r="D26" s="73">
        <f t="shared" si="0"/>
        <v>4.439999999999998</v>
      </c>
    </row>
    <row r="27" spans="2:4" ht="21.75">
      <c r="B27" s="91">
        <v>2523</v>
      </c>
      <c r="C27" s="87">
        <v>337.52</v>
      </c>
      <c r="D27" s="73">
        <f t="shared" si="0"/>
        <v>3.519999999999982</v>
      </c>
    </row>
    <row r="28" spans="2:4" ht="21.75">
      <c r="B28" s="91">
        <v>2524</v>
      </c>
      <c r="C28" s="87">
        <v>337.54</v>
      </c>
      <c r="D28" s="73">
        <f t="shared" si="0"/>
        <v>3.5400000000000205</v>
      </c>
    </row>
    <row r="29" spans="2:4" ht="21.75">
      <c r="B29" s="91">
        <v>2525</v>
      </c>
      <c r="C29" s="87">
        <v>337.49</v>
      </c>
      <c r="D29" s="73">
        <f t="shared" si="0"/>
        <v>3.490000000000009</v>
      </c>
    </row>
    <row r="30" spans="2:4" ht="21.75">
      <c r="B30" s="91">
        <v>2526</v>
      </c>
      <c r="C30" s="87">
        <v>337.54</v>
      </c>
      <c r="D30" s="73">
        <f t="shared" si="0"/>
        <v>3.5400000000000205</v>
      </c>
    </row>
    <row r="31" spans="2:4" ht="21.75">
      <c r="B31" s="91">
        <v>2527</v>
      </c>
      <c r="C31" s="87">
        <v>337.59</v>
      </c>
      <c r="D31" s="73">
        <f t="shared" si="0"/>
        <v>3.589999999999975</v>
      </c>
    </row>
    <row r="32" spans="2:4" ht="21.75">
      <c r="B32" s="91">
        <v>2528</v>
      </c>
      <c r="C32" s="87">
        <v>337.74</v>
      </c>
      <c r="D32" s="73">
        <f t="shared" si="0"/>
        <v>3.740000000000009</v>
      </c>
    </row>
    <row r="33" spans="2:4" ht="21.75">
      <c r="B33" s="91">
        <v>2529</v>
      </c>
      <c r="C33" s="87">
        <v>338.14</v>
      </c>
      <c r="D33" s="73">
        <f t="shared" si="0"/>
        <v>4.139999999999986</v>
      </c>
    </row>
    <row r="34" spans="2:4" ht="21.75">
      <c r="B34" s="91">
        <v>2530</v>
      </c>
      <c r="C34" s="87">
        <v>338.4</v>
      </c>
      <c r="D34" s="73">
        <f t="shared" si="0"/>
        <v>4.399999999999977</v>
      </c>
    </row>
    <row r="35" spans="2:4" ht="21.75">
      <c r="B35" s="91">
        <v>2531</v>
      </c>
      <c r="C35" s="87">
        <v>337.61</v>
      </c>
      <c r="D35" s="73">
        <f t="shared" si="0"/>
        <v>3.6100000000000136</v>
      </c>
    </row>
    <row r="36" spans="2:4" ht="21.75">
      <c r="B36" s="92">
        <v>2532</v>
      </c>
      <c r="C36" s="89">
        <v>337.59</v>
      </c>
      <c r="D36" s="73">
        <f t="shared" si="0"/>
        <v>3.589999999999975</v>
      </c>
    </row>
    <row r="37" spans="2:4" ht="21.75">
      <c r="B37" s="90">
        <v>2533</v>
      </c>
      <c r="C37" s="86">
        <v>337.23</v>
      </c>
      <c r="D37" s="73">
        <f t="shared" si="0"/>
        <v>3.230000000000018</v>
      </c>
    </row>
    <row r="38" spans="2:4" ht="21.75">
      <c r="B38" s="91">
        <v>2534</v>
      </c>
      <c r="C38" s="87">
        <v>337.88</v>
      </c>
      <c r="D38" s="73">
        <f t="shared" si="0"/>
        <v>3.8799999999999955</v>
      </c>
    </row>
    <row r="39" spans="2:4" ht="21.75">
      <c r="B39" s="91">
        <v>2535</v>
      </c>
      <c r="C39" s="87">
        <v>337.74</v>
      </c>
      <c r="D39" s="73">
        <f t="shared" si="0"/>
        <v>3.740000000000009</v>
      </c>
    </row>
    <row r="40" spans="2:4" ht="21.75">
      <c r="B40" s="91">
        <v>2536</v>
      </c>
      <c r="C40" s="87">
        <v>337.53</v>
      </c>
      <c r="D40" s="73">
        <f t="shared" si="0"/>
        <v>3.5299999999999727</v>
      </c>
    </row>
    <row r="41" spans="2:4" ht="21.75">
      <c r="B41" s="91">
        <v>2337</v>
      </c>
      <c r="C41" s="87">
        <v>338.44</v>
      </c>
      <c r="D41" s="73">
        <f t="shared" si="0"/>
        <v>4.439999999999998</v>
      </c>
    </row>
    <row r="42" spans="2:4" ht="21.75">
      <c r="B42" s="91">
        <v>2538</v>
      </c>
      <c r="C42" s="87">
        <v>338.84</v>
      </c>
      <c r="D42" s="73">
        <f t="shared" si="0"/>
        <v>4.839999999999975</v>
      </c>
    </row>
    <row r="43" spans="2:4" ht="21.75">
      <c r="B43" s="91">
        <v>2539</v>
      </c>
      <c r="C43" s="87">
        <v>338.17</v>
      </c>
      <c r="D43" s="73">
        <f t="shared" si="0"/>
        <v>4.170000000000016</v>
      </c>
    </row>
    <row r="44" spans="2:4" ht="21.75">
      <c r="B44" s="91">
        <v>2540</v>
      </c>
      <c r="C44" s="87">
        <v>337.82</v>
      </c>
      <c r="D44" s="73">
        <f t="shared" si="0"/>
        <v>3.819999999999993</v>
      </c>
    </row>
    <row r="45" spans="2:4" ht="21.75">
      <c r="B45" s="91">
        <v>2541</v>
      </c>
      <c r="C45" s="87">
        <v>337.56</v>
      </c>
      <c r="D45" s="73">
        <f t="shared" si="0"/>
        <v>3.5600000000000023</v>
      </c>
    </row>
    <row r="46" spans="2:4" ht="21.75">
      <c r="B46" s="91">
        <v>2542</v>
      </c>
      <c r="C46" s="87">
        <v>337.95</v>
      </c>
      <c r="D46" s="73">
        <f t="shared" si="0"/>
        <v>3.9499999999999886</v>
      </c>
    </row>
    <row r="47" spans="2:4" ht="21.75">
      <c r="B47" s="91">
        <v>2543</v>
      </c>
      <c r="C47" s="87">
        <v>337.67</v>
      </c>
      <c r="D47" s="73">
        <f t="shared" si="0"/>
        <v>3.670000000000016</v>
      </c>
    </row>
    <row r="48" spans="2:4" ht="21.75">
      <c r="B48" s="91">
        <v>2544</v>
      </c>
      <c r="C48" s="87">
        <v>338.2</v>
      </c>
      <c r="D48" s="73">
        <f t="shared" si="0"/>
        <v>4.199999999999989</v>
      </c>
    </row>
    <row r="49" spans="2:4" ht="21.75">
      <c r="B49" s="91">
        <v>2545</v>
      </c>
      <c r="C49" s="87">
        <v>338.1</v>
      </c>
      <c r="D49" s="73">
        <f t="shared" si="0"/>
        <v>4.100000000000023</v>
      </c>
    </row>
    <row r="50" spans="2:4" ht="21.75">
      <c r="B50" s="91">
        <v>2546</v>
      </c>
      <c r="C50" s="87">
        <v>337.99</v>
      </c>
      <c r="D50" s="73">
        <f t="shared" si="0"/>
        <v>3.990000000000009</v>
      </c>
    </row>
    <row r="51" spans="2:4" ht="21.75">
      <c r="B51" s="93">
        <v>2547</v>
      </c>
      <c r="C51" s="94">
        <v>338.44</v>
      </c>
      <c r="D51" s="73">
        <f t="shared" si="0"/>
        <v>4.439999999999998</v>
      </c>
    </row>
    <row r="52" spans="2:4" ht="21.75">
      <c r="B52" s="93">
        <v>2548</v>
      </c>
      <c r="C52" s="94">
        <v>338.64</v>
      </c>
      <c r="D52" s="73">
        <f t="shared" si="0"/>
        <v>4.639999999999986</v>
      </c>
    </row>
    <row r="53" spans="2:4" ht="21.75">
      <c r="B53" s="93">
        <v>2549</v>
      </c>
      <c r="C53" s="94">
        <v>338.09</v>
      </c>
      <c r="D53" s="73">
        <f t="shared" si="0"/>
        <v>4.089999999999975</v>
      </c>
    </row>
    <row r="54" spans="2:4" ht="21.75">
      <c r="B54" s="93">
        <v>2550</v>
      </c>
      <c r="C54" s="94">
        <v>335.79</v>
      </c>
      <c r="D54" s="73">
        <f t="shared" si="0"/>
        <v>1.7900000000000205</v>
      </c>
    </row>
    <row r="55" spans="2:4" ht="21.75">
      <c r="B55" s="93">
        <v>2551</v>
      </c>
      <c r="C55" s="94">
        <v>336.6</v>
      </c>
      <c r="D55" s="73">
        <f t="shared" si="0"/>
        <v>2.6000000000000227</v>
      </c>
    </row>
    <row r="56" spans="3:4" ht="22.5">
      <c r="C56" s="72"/>
      <c r="D56" s="7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2021-07-28T06:59:02Z</cp:lastPrinted>
  <dcterms:created xsi:type="dcterms:W3CDTF">2001-08-27T04:05:15Z</dcterms:created>
  <dcterms:modified xsi:type="dcterms:W3CDTF">2023-05-11T04:27:59Z</dcterms:modified>
  <cp:category/>
  <cp:version/>
  <cp:contentType/>
  <cp:contentStatus/>
</cp:coreProperties>
</file>