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24a" sheetId="1" r:id="rId1"/>
    <sheet name="P.24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<sst xmlns="http://schemas.openxmlformats.org/spreadsheetml/2006/main" count="98" uniqueCount="33">
  <si>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</si>
  <si>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</si>
  <si>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</si>
  <si>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</si>
  <si>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</si>
  <si>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</si>
  <si>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</si>
  <si>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</si>
  <si>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</si>
  <si>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</si>
  <si>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</si>
  <si>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</si>
  <si>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</si>
  <si>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</si>
  <si>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</si>
  <si>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</si>
  <si>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</si>
  <si>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</si>
  <si>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25ก.ย</t>
  </si>
  <si>
    <t>พื้นที่รับน้ำ   452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</si>
  <si>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</si>
  <si>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</si>
  <si>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</si>
  <si>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</si>
  <si>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</si>
  <si>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</si>
  <si>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</si>
  <si>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</si>
  <si>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</si>
  <si>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</si>
  <si>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31 เม.ย. ถึง 31 มี.ค. ของปีต่อไป</t>
    </r>
  </si>
  <si>
    <t>ตลิ่งฝั่งซ้าย 280.094  ม.(ร.ท.ก.) ตลิ่งฝั่งขวา  280.086  ม.(ร.ท.ก.) ท้องน้ำ  ม.(ร.ท.ก.) ศูนย์เสาระดับน้ำ 275.000 ม.(ร.ท.ก.)</t>
  </si>
  <si>
    <t>ตลิ่งฝั่งซ้าย 280.094  ม.(ร.ท.ก.) ตลิ่งฝั่งขวา  280.086  ม.(ร.ท.ก.) ท้องน้ำ   ม.(ร.ท.ก.) ศูนย์เสาระดับน้ำ 275.000 ม.(ร.ท.ก.)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</si>
</sst>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ด\ด\ด"/>
    <numFmt numFmtId="180" formatCode="d\ mmm"/>
    <numFmt numFmtId="181" formatCode="0_)"/>
    <numFmt numFmtId="182" formatCode="0_);\(0\)"/>
    <numFmt numFmtId="183" formatCode="0.0"/>
    <numFmt numFmtId="184" formatCode="mmm\-yyyy"/>
    <numFmt numFmtId="185" formatCode="yyyy"/>
    <numFmt numFmtId="186" formatCode="[$-41E]d\ mmmm\ yyyy"/>
    <numFmt numFmtId="187" formatCode="#,##0_ ;\-#,##0\ "/>
    <numFmt numFmtId="188" formatCode="bbbb"/>
    <numFmt numFmtId="189" formatCode="0.000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4"/>
      <color indexed="12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8"/>
      <color indexed="18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188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8" xfId="0" applyNumberFormat="1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8" xfId="0" applyNumberFormat="1" applyFont="1" applyBorder="1" applyAlignment="1">
      <alignment horizontal="center"/>
    </xf>
    <xf numFmtId="178" fontId="11" fillId="0" borderId="18" xfId="0" applyNumberFormat="1" applyFont="1" applyBorder="1" applyAlignment="1">
      <alignment horizontal="right"/>
    </xf>
    <xf numFmtId="178" fontId="11" fillId="0" borderId="18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right"/>
    </xf>
    <xf numFmtId="180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right"/>
    </xf>
    <xf numFmtId="180" fontId="7" fillId="0" borderId="27" xfId="0" applyNumberFormat="1" applyFont="1" applyBorder="1" applyAlignment="1">
      <alignment horizontal="center"/>
    </xf>
    <xf numFmtId="180" fontId="7" fillId="0" borderId="27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25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180" fontId="7" fillId="0" borderId="27" xfId="0" applyNumberFormat="1" applyFont="1" applyFill="1" applyBorder="1" applyAlignment="1">
      <alignment/>
    </xf>
    <xf numFmtId="2" fontId="7" fillId="0" borderId="2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13" fillId="0" borderId="20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2" fontId="7" fillId="0" borderId="29" xfId="0" applyNumberFormat="1" applyFont="1" applyBorder="1" applyAlignment="1">
      <alignment/>
    </xf>
    <xf numFmtId="180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2" fontId="7" fillId="0" borderId="29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2" fontId="7" fillId="33" borderId="21" xfId="0" applyNumberFormat="1" applyFont="1" applyFill="1" applyBorder="1" applyAlignment="1">
      <alignment/>
    </xf>
    <xf numFmtId="2" fontId="7" fillId="33" borderId="22" xfId="0" applyNumberFormat="1" applyFont="1" applyFill="1" applyBorder="1" applyAlignment="1">
      <alignment/>
    </xf>
    <xf numFmtId="180" fontId="7" fillId="0" borderId="23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178" fontId="7" fillId="0" borderId="27" xfId="0" applyNumberFormat="1" applyFont="1" applyBorder="1" applyAlignment="1">
      <alignment/>
    </xf>
    <xf numFmtId="179" fontId="15" fillId="0" borderId="26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1" fontId="7" fillId="36" borderId="32" xfId="0" applyNumberFormat="1" applyFont="1" applyFill="1" applyBorder="1" applyAlignment="1" applyProtection="1">
      <alignment horizontal="center"/>
      <protection/>
    </xf>
    <xf numFmtId="2" fontId="7" fillId="34" borderId="32" xfId="0" applyNumberFormat="1" applyFont="1" applyFill="1" applyBorder="1" applyAlignment="1">
      <alignment horizontal="right"/>
    </xf>
    <xf numFmtId="2" fontId="7" fillId="35" borderId="32" xfId="0" applyNumberFormat="1" applyFont="1" applyFill="1" applyBorder="1" applyAlignment="1">
      <alignment horizontal="right"/>
    </xf>
    <xf numFmtId="0" fontId="7" fillId="34" borderId="33" xfId="0" applyFont="1" applyFill="1" applyBorder="1" applyAlignment="1">
      <alignment horizontal="center"/>
    </xf>
    <xf numFmtId="181" fontId="7" fillId="35" borderId="33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181" fontId="7" fillId="35" borderId="34" xfId="0" applyNumberFormat="1" applyFont="1" applyFill="1" applyBorder="1" applyAlignment="1">
      <alignment horizontal="center"/>
    </xf>
    <xf numFmtId="181" fontId="7" fillId="35" borderId="32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>
      <alignment horizontal="center"/>
    </xf>
    <xf numFmtId="1" fontId="7" fillId="36" borderId="35" xfId="0" applyNumberFormat="1" applyFont="1" applyFill="1" applyBorder="1" applyAlignment="1" applyProtection="1">
      <alignment horizontal="center"/>
      <protection/>
    </xf>
    <xf numFmtId="2" fontId="7" fillId="34" borderId="35" xfId="0" applyNumberFormat="1" applyFont="1" applyFill="1" applyBorder="1" applyAlignment="1">
      <alignment horizontal="right"/>
    </xf>
    <xf numFmtId="2" fontId="7" fillId="35" borderId="35" xfId="0" applyNumberFormat="1" applyFont="1" applyFill="1" applyBorder="1" applyAlignment="1">
      <alignment horizontal="right"/>
    </xf>
    <xf numFmtId="0" fontId="7" fillId="34" borderId="32" xfId="0" applyFont="1" applyFill="1" applyBorder="1" applyAlignment="1">
      <alignment horizontal="right"/>
    </xf>
    <xf numFmtId="0" fontId="7" fillId="35" borderId="32" xfId="0" applyFont="1" applyFill="1" applyBorder="1" applyAlignment="1">
      <alignment horizontal="right"/>
    </xf>
    <xf numFmtId="0" fontId="7" fillId="34" borderId="35" xfId="0" applyFont="1" applyFill="1" applyBorder="1" applyAlignment="1">
      <alignment horizontal="center"/>
    </xf>
    <xf numFmtId="181" fontId="7" fillId="35" borderId="35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81" fontId="7" fillId="35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178" fontId="7" fillId="0" borderId="27" xfId="0" applyNumberFormat="1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178" fontId="7" fillId="0" borderId="14" xfId="0" applyNumberFormat="1" applyFont="1" applyBorder="1" applyAlignment="1">
      <alignment/>
    </xf>
    <xf numFmtId="2" fontId="7" fillId="0" borderId="31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น้ำแม่กลาง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P.24A 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จอมทอง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9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475"/>
          <c:w val="0.838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'P.24A'!$X$5:$X$54</c:f>
              <c:numCache/>
            </c:numRef>
          </c:cat>
          <c:val>
            <c:numRef>
              <c:f>'P.24A'!$Y$5:$Y$54</c:f>
              <c:numCache/>
            </c:numRef>
          </c:val>
        </c:ser>
        <c:axId val="54449102"/>
        <c:axId val="2580455"/>
      </c:barChart>
      <c:catAx>
        <c:axId val="5444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580455"/>
        <c:crosses val="autoZero"/>
        <c:auto val="1"/>
        <c:lblOffset val="100"/>
        <c:tickLblSkip val="3"/>
        <c:noMultiLvlLbl val="0"/>
      </c:catAx>
      <c:valAx>
        <c:axId val="258045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444910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น้ำแม่กลาง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P.24A 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จอมทอง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1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9325"/>
          <c:w val="0.7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'P.24A'!$X$5:$X$54</c:f>
              <c:numCache/>
            </c:numRef>
          </c:cat>
          <c:val>
            <c:numRef>
              <c:f>'P.24A'!$Z$5:$Z$54</c:f>
              <c:numCache/>
            </c:numRef>
          </c:val>
        </c:ser>
        <c:axId val="54189556"/>
        <c:axId val="64238853"/>
      </c:barChart>
      <c:catAx>
        <c:axId val="54189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4238853"/>
        <c:crosses val="autoZero"/>
        <c:auto val="1"/>
        <c:lblOffset val="100"/>
        <c:tickLblSkip val="3"/>
        <c:noMultiLvlLbl val="0"/>
      </c:catAx>
      <c:valAx>
        <c:axId val="6423885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418955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workbookViewId="0" topLeftCell="A61">
      <selection activeCell="N80" sqref="N80"/>
    </sheetView>
  </sheetViews>
  <sheetFormatPr defaultColWidth="5.66015625" defaultRowHeight="21"/>
  <cols>
    <col min="1" max="1" width="5.66015625" style="1" customWidth="1"/>
    <col min="2" max="3" width="7.66015625" style="6" customWidth="1"/>
    <col min="4" max="4" width="7.66015625" style="11" customWidth="1"/>
    <col min="5" max="5" width="7.66015625" style="1" customWidth="1"/>
    <col min="6" max="6" width="7.66015625" style="6" customWidth="1"/>
    <col min="7" max="7" width="7.66015625" style="11" customWidth="1"/>
    <col min="8" max="9" width="7.66015625" style="6" customWidth="1"/>
    <col min="10" max="10" width="8.16015625" style="11" customWidth="1"/>
    <col min="11" max="12" width="7.66015625" style="6" customWidth="1"/>
    <col min="13" max="13" width="8.66015625" style="11" customWidth="1"/>
    <col min="14" max="14" width="9" style="1" customWidth="1"/>
    <col min="15" max="17" width="7.66015625" style="1" customWidth="1"/>
    <col min="18" max="16384" width="5.660156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</row>
    <row r="4" spans="1:39" ht="24.75" customHeight="1">
      <c r="A4" s="19" t="s">
        <v>31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AI4" s="23"/>
      <c r="AJ4" s="23"/>
      <c r="AK4" s="23"/>
      <c r="AL4" s="23"/>
      <c r="AM4" s="23"/>
    </row>
    <row r="5" spans="1:39" ht="18.75">
      <c r="A5" s="24"/>
      <c r="B5" s="25" t="s">
        <v>3</v>
      </c>
      <c r="C5" s="26"/>
      <c r="D5" s="27"/>
      <c r="E5" s="28"/>
      <c r="F5" s="28"/>
      <c r="G5" s="29"/>
      <c r="H5" s="30" t="s">
        <v>4</v>
      </c>
      <c r="I5" s="28"/>
      <c r="J5" s="31"/>
      <c r="K5" s="28"/>
      <c r="L5" s="28"/>
      <c r="M5" s="32"/>
      <c r="N5" s="33" t="s">
        <v>5</v>
      </c>
      <c r="O5" s="34"/>
      <c r="AI5" s="23"/>
      <c r="AJ5" s="23"/>
      <c r="AK5" s="35"/>
      <c r="AL5" s="36"/>
      <c r="AM5" s="23"/>
    </row>
    <row r="6" spans="1:39" ht="18.75">
      <c r="A6" s="37" t="s">
        <v>6</v>
      </c>
      <c r="B6" s="38" t="s">
        <v>7</v>
      </c>
      <c r="C6" s="39"/>
      <c r="D6" s="40"/>
      <c r="E6" s="38" t="s">
        <v>8</v>
      </c>
      <c r="F6" s="39"/>
      <c r="G6" s="40"/>
      <c r="H6" s="38" t="s">
        <v>7</v>
      </c>
      <c r="I6" s="39"/>
      <c r="J6" s="40"/>
      <c r="K6" s="38" t="s">
        <v>8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18.75">
      <c r="A7" s="43" t="s">
        <v>9</v>
      </c>
      <c r="B7" s="44" t="s">
        <v>10</v>
      </c>
      <c r="C7" s="44" t="s">
        <v>11</v>
      </c>
      <c r="D7" s="45" t="s">
        <v>12</v>
      </c>
      <c r="E7" s="46" t="s">
        <v>10</v>
      </c>
      <c r="F7" s="44" t="s">
        <v>11</v>
      </c>
      <c r="G7" s="45" t="s">
        <v>12</v>
      </c>
      <c r="H7" s="44" t="s">
        <v>10</v>
      </c>
      <c r="I7" s="46" t="s">
        <v>11</v>
      </c>
      <c r="J7" s="45" t="s">
        <v>12</v>
      </c>
      <c r="K7" s="47" t="s">
        <v>10</v>
      </c>
      <c r="L7" s="47" t="s">
        <v>11</v>
      </c>
      <c r="M7" s="48" t="s">
        <v>12</v>
      </c>
      <c r="N7" s="47" t="s">
        <v>11</v>
      </c>
      <c r="O7" s="47" t="s">
        <v>13</v>
      </c>
      <c r="AI7" s="36"/>
      <c r="AJ7" s="36"/>
      <c r="AK7" s="35"/>
      <c r="AL7" s="36"/>
      <c r="AM7" s="36"/>
    </row>
    <row r="8" spans="1:39" ht="18.75">
      <c r="A8" s="49"/>
      <c r="B8" s="50" t="s">
        <v>14</v>
      </c>
      <c r="C8" s="51" t="s">
        <v>15</v>
      </c>
      <c r="D8" s="52"/>
      <c r="E8" s="50" t="s">
        <v>14</v>
      </c>
      <c r="F8" s="51" t="s">
        <v>15</v>
      </c>
      <c r="G8" s="52"/>
      <c r="H8" s="50" t="s">
        <v>14</v>
      </c>
      <c r="I8" s="51" t="s">
        <v>15</v>
      </c>
      <c r="J8" s="53"/>
      <c r="K8" s="50" t="s">
        <v>14</v>
      </c>
      <c r="L8" s="51" t="s">
        <v>15</v>
      </c>
      <c r="M8" s="54"/>
      <c r="N8" s="51" t="s">
        <v>16</v>
      </c>
      <c r="O8" s="50" t="s">
        <v>15</v>
      </c>
      <c r="P8" s="55" t="s">
        <v>28</v>
      </c>
      <c r="Q8" s="55" t="s">
        <v>29</v>
      </c>
      <c r="AI8" s="23"/>
      <c r="AJ8" s="23"/>
      <c r="AK8" s="35"/>
      <c r="AL8" s="36"/>
      <c r="AM8" s="23"/>
    </row>
    <row r="9" spans="1:39" ht="18" customHeight="1">
      <c r="A9" s="56">
        <v>2516</v>
      </c>
      <c r="B9" s="57">
        <v>278.71</v>
      </c>
      <c r="C9" s="58">
        <v>183</v>
      </c>
      <c r="D9" s="59">
        <v>34597</v>
      </c>
      <c r="E9" s="57">
        <v>278.63</v>
      </c>
      <c r="F9" s="58">
        <v>170</v>
      </c>
      <c r="G9" s="59">
        <v>34597</v>
      </c>
      <c r="H9" s="61">
        <v>275.49</v>
      </c>
      <c r="I9" s="62">
        <v>0.9</v>
      </c>
      <c r="J9" s="63">
        <v>37346</v>
      </c>
      <c r="K9" s="57">
        <v>275.23</v>
      </c>
      <c r="L9" s="58">
        <v>0</v>
      </c>
      <c r="M9" s="59">
        <v>34454</v>
      </c>
      <c r="N9" s="64">
        <v>228.27</v>
      </c>
      <c r="O9" s="65">
        <v>7.2383732190000005</v>
      </c>
      <c r="P9" s="6">
        <f>B9-$P$4</f>
        <v>3.7099999999999795</v>
      </c>
      <c r="Q9" s="6">
        <f aca="true" t="shared" si="0" ref="Q9:Q42">H9-$P$4</f>
        <v>0.4900000000000091</v>
      </c>
      <c r="AI9" s="23"/>
      <c r="AJ9" s="23"/>
      <c r="AK9" s="35"/>
      <c r="AL9" s="36"/>
      <c r="AM9" s="23"/>
    </row>
    <row r="10" spans="1:39" ht="18" customHeight="1">
      <c r="A10" s="66">
        <v>2517</v>
      </c>
      <c r="B10" s="67">
        <v>278.34</v>
      </c>
      <c r="C10" s="68">
        <v>116</v>
      </c>
      <c r="D10" s="69">
        <v>34650</v>
      </c>
      <c r="E10" s="67">
        <v>277.74</v>
      </c>
      <c r="F10" s="68">
        <v>85</v>
      </c>
      <c r="G10" s="69">
        <v>34650</v>
      </c>
      <c r="H10" s="67">
        <v>275.47</v>
      </c>
      <c r="I10" s="68">
        <v>0.7</v>
      </c>
      <c r="J10" s="69">
        <v>34526</v>
      </c>
      <c r="K10" s="67">
        <v>275.48</v>
      </c>
      <c r="L10" s="68">
        <v>0.8</v>
      </c>
      <c r="M10" s="69">
        <v>34449</v>
      </c>
      <c r="N10" s="71">
        <v>218.095</v>
      </c>
      <c r="O10" s="72">
        <v>6.91</v>
      </c>
      <c r="P10" s="6">
        <f aca="true" t="shared" si="1" ref="P10:P42">B10-$P$4</f>
        <v>3.339999999999975</v>
      </c>
      <c r="Q10" s="6">
        <f t="shared" si="0"/>
        <v>0.4700000000000273</v>
      </c>
      <c r="AI10" s="23"/>
      <c r="AJ10" s="23"/>
      <c r="AK10" s="35"/>
      <c r="AL10" s="36"/>
      <c r="AM10" s="23"/>
    </row>
    <row r="11" spans="1:39" ht="18" customHeight="1">
      <c r="A11" s="66">
        <v>2518</v>
      </c>
      <c r="B11" s="67">
        <v>277.73</v>
      </c>
      <c r="C11" s="68">
        <v>76</v>
      </c>
      <c r="D11" s="69">
        <v>34637</v>
      </c>
      <c r="E11" s="67">
        <v>277.14</v>
      </c>
      <c r="F11" s="68">
        <v>49</v>
      </c>
      <c r="G11" s="69">
        <v>34637</v>
      </c>
      <c r="H11" s="67">
        <v>275.44</v>
      </c>
      <c r="I11" s="68">
        <v>0.36</v>
      </c>
      <c r="J11" s="69">
        <v>34455</v>
      </c>
      <c r="K11" s="67">
        <v>275.44</v>
      </c>
      <c r="L11" s="68">
        <v>0.36</v>
      </c>
      <c r="M11" s="69">
        <v>34455</v>
      </c>
      <c r="N11" s="71">
        <v>196.777</v>
      </c>
      <c r="O11" s="72">
        <v>6.22</v>
      </c>
      <c r="P11" s="6">
        <f t="shared" si="1"/>
        <v>2.730000000000018</v>
      </c>
      <c r="Q11" s="6">
        <f t="shared" si="0"/>
        <v>0.4399999999999977</v>
      </c>
      <c r="AI11" s="23"/>
      <c r="AJ11" s="23"/>
      <c r="AK11" s="35"/>
      <c r="AL11" s="36"/>
      <c r="AM11" s="23"/>
    </row>
    <row r="12" spans="1:39" ht="18" customHeight="1">
      <c r="A12" s="66">
        <v>2519</v>
      </c>
      <c r="B12" s="67">
        <v>277.93</v>
      </c>
      <c r="C12" s="68">
        <v>85</v>
      </c>
      <c r="D12" s="69">
        <v>34644</v>
      </c>
      <c r="E12" s="67">
        <v>277.43</v>
      </c>
      <c r="F12" s="68">
        <v>61</v>
      </c>
      <c r="G12" s="69">
        <v>34634</v>
      </c>
      <c r="H12" s="67">
        <v>275.44</v>
      </c>
      <c r="I12" s="68">
        <v>0.4</v>
      </c>
      <c r="J12" s="69">
        <v>34447</v>
      </c>
      <c r="K12" s="67">
        <v>275.44</v>
      </c>
      <c r="L12" s="68">
        <v>0.4</v>
      </c>
      <c r="M12" s="69">
        <v>34447</v>
      </c>
      <c r="N12" s="71">
        <v>178.08599999999998</v>
      </c>
      <c r="O12" s="72">
        <v>5.6470536342</v>
      </c>
      <c r="P12" s="6">
        <f t="shared" si="1"/>
        <v>2.930000000000007</v>
      </c>
      <c r="Q12" s="6">
        <f t="shared" si="0"/>
        <v>0.4399999999999977</v>
      </c>
      <c r="AI12" s="23"/>
      <c r="AJ12" s="23"/>
      <c r="AK12" s="35"/>
      <c r="AL12" s="36"/>
      <c r="AM12" s="23"/>
    </row>
    <row r="13" spans="1:39" ht="18" customHeight="1">
      <c r="A13" s="66">
        <v>2520</v>
      </c>
      <c r="B13" s="67">
        <v>278.92</v>
      </c>
      <c r="C13" s="68">
        <v>232</v>
      </c>
      <c r="D13" s="69">
        <v>34599</v>
      </c>
      <c r="E13" s="67">
        <v>278.67</v>
      </c>
      <c r="F13" s="68">
        <v>163</v>
      </c>
      <c r="G13" s="69">
        <v>34599</v>
      </c>
      <c r="H13" s="67">
        <v>275.4</v>
      </c>
      <c r="I13" s="68">
        <v>0.5</v>
      </c>
      <c r="J13" s="69">
        <v>34343</v>
      </c>
      <c r="K13" s="67">
        <v>275.4</v>
      </c>
      <c r="L13" s="68">
        <v>0.5</v>
      </c>
      <c r="M13" s="69">
        <v>34343</v>
      </c>
      <c r="N13" s="71">
        <v>194.96099999999998</v>
      </c>
      <c r="O13" s="72">
        <v>6.182154821699999</v>
      </c>
      <c r="P13" s="6">
        <f t="shared" si="1"/>
        <v>3.920000000000016</v>
      </c>
      <c r="Q13" s="6">
        <f t="shared" si="0"/>
        <v>0.39999999999997726</v>
      </c>
      <c r="AI13" s="23"/>
      <c r="AJ13" s="23"/>
      <c r="AK13" s="35"/>
      <c r="AL13" s="36"/>
      <c r="AM13" s="23"/>
    </row>
    <row r="14" spans="1:39" ht="18" customHeight="1">
      <c r="A14" s="66">
        <v>2521</v>
      </c>
      <c r="B14" s="67">
        <v>278.12</v>
      </c>
      <c r="C14" s="68">
        <v>92</v>
      </c>
      <c r="D14" s="69">
        <v>34526</v>
      </c>
      <c r="E14" s="67">
        <v>277.61</v>
      </c>
      <c r="F14" s="68">
        <v>68.4</v>
      </c>
      <c r="G14" s="69">
        <v>34526</v>
      </c>
      <c r="H14" s="67">
        <v>275.33</v>
      </c>
      <c r="I14" s="68">
        <v>0</v>
      </c>
      <c r="J14" s="69">
        <v>34420</v>
      </c>
      <c r="K14" s="67">
        <v>275.33</v>
      </c>
      <c r="L14" s="68">
        <v>0</v>
      </c>
      <c r="M14" s="69">
        <v>34420</v>
      </c>
      <c r="N14" s="71">
        <v>204.55299999999997</v>
      </c>
      <c r="O14" s="72">
        <v>6.486314264099999</v>
      </c>
      <c r="P14" s="6">
        <f t="shared" si="1"/>
        <v>3.1200000000000045</v>
      </c>
      <c r="Q14" s="6">
        <f t="shared" si="0"/>
        <v>0.3299999999999841</v>
      </c>
      <c r="AI14" s="23"/>
      <c r="AJ14" s="23"/>
      <c r="AK14" s="35"/>
      <c r="AL14" s="36"/>
      <c r="AM14" s="23"/>
    </row>
    <row r="15" spans="1:39" ht="18" customHeight="1">
      <c r="A15" s="66">
        <v>2522</v>
      </c>
      <c r="B15" s="67">
        <v>277.95</v>
      </c>
      <c r="C15" s="68">
        <v>88.2</v>
      </c>
      <c r="D15" s="69">
        <v>34498</v>
      </c>
      <c r="E15" s="67">
        <v>277.16</v>
      </c>
      <c r="F15" s="68">
        <v>48.2</v>
      </c>
      <c r="G15" s="69">
        <v>34617</v>
      </c>
      <c r="H15" s="67">
        <v>275.31</v>
      </c>
      <c r="I15" s="68">
        <v>0.55</v>
      </c>
      <c r="J15" s="69">
        <v>34459</v>
      </c>
      <c r="K15" s="67">
        <v>275.31</v>
      </c>
      <c r="L15" s="68">
        <v>0.55</v>
      </c>
      <c r="M15" s="69">
        <v>34459</v>
      </c>
      <c r="N15" s="71">
        <v>123.419</v>
      </c>
      <c r="O15" s="72">
        <v>3.9</v>
      </c>
      <c r="P15" s="6">
        <f t="shared" si="1"/>
        <v>2.9499999999999886</v>
      </c>
      <c r="Q15" s="6">
        <f t="shared" si="0"/>
        <v>0.3100000000000023</v>
      </c>
      <c r="AI15" s="23"/>
      <c r="AJ15" s="23"/>
      <c r="AK15" s="35"/>
      <c r="AL15" s="36"/>
      <c r="AM15" s="23"/>
    </row>
    <row r="16" spans="1:39" ht="18" customHeight="1">
      <c r="A16" s="66">
        <v>2523</v>
      </c>
      <c r="B16" s="67">
        <v>278.24</v>
      </c>
      <c r="C16" s="68">
        <v>114</v>
      </c>
      <c r="D16" s="69">
        <v>34477</v>
      </c>
      <c r="E16" s="67">
        <v>277.77</v>
      </c>
      <c r="F16" s="68">
        <v>84.5</v>
      </c>
      <c r="G16" s="69">
        <v>34477</v>
      </c>
      <c r="H16" s="67">
        <v>275.32</v>
      </c>
      <c r="I16" s="68">
        <v>1.07</v>
      </c>
      <c r="J16" s="69">
        <v>34415</v>
      </c>
      <c r="K16" s="67">
        <v>275.33</v>
      </c>
      <c r="L16" s="68">
        <v>1.1</v>
      </c>
      <c r="M16" s="69">
        <v>34471</v>
      </c>
      <c r="N16" s="71">
        <v>155.856</v>
      </c>
      <c r="O16" s="72">
        <v>4.94</v>
      </c>
      <c r="P16" s="6">
        <f t="shared" si="1"/>
        <v>3.240000000000009</v>
      </c>
      <c r="Q16" s="6">
        <f t="shared" si="0"/>
        <v>0.3199999999999932</v>
      </c>
      <c r="AI16" s="23"/>
      <c r="AJ16" s="23"/>
      <c r="AK16" s="35"/>
      <c r="AL16" s="36"/>
      <c r="AM16" s="23"/>
    </row>
    <row r="17" spans="1:39" ht="18" customHeight="1">
      <c r="A17" s="66">
        <v>2524</v>
      </c>
      <c r="B17" s="67">
        <v>279.12</v>
      </c>
      <c r="C17" s="68">
        <v>180</v>
      </c>
      <c r="D17" s="69">
        <v>34654</v>
      </c>
      <c r="E17" s="67">
        <v>278.62</v>
      </c>
      <c r="F17" s="68">
        <v>140</v>
      </c>
      <c r="G17" s="69">
        <v>34654</v>
      </c>
      <c r="H17" s="73">
        <v>275.45</v>
      </c>
      <c r="I17" s="74" t="s">
        <v>17</v>
      </c>
      <c r="J17" s="75">
        <v>37340</v>
      </c>
      <c r="K17" s="67">
        <v>275.31</v>
      </c>
      <c r="L17" s="68">
        <v>0.55</v>
      </c>
      <c r="M17" s="69">
        <v>34435</v>
      </c>
      <c r="N17" s="71">
        <v>200.524</v>
      </c>
      <c r="O17" s="72">
        <v>6.3585558828</v>
      </c>
      <c r="P17" s="6">
        <f t="shared" si="1"/>
        <v>4.1200000000000045</v>
      </c>
      <c r="Q17" s="6">
        <f t="shared" si="0"/>
        <v>0.44999999999998863</v>
      </c>
      <c r="AI17" s="23"/>
      <c r="AJ17" s="23"/>
      <c r="AK17" s="35"/>
      <c r="AL17" s="36"/>
      <c r="AM17" s="23"/>
    </row>
    <row r="18" spans="1:39" ht="18" customHeight="1">
      <c r="A18" s="66">
        <v>2525</v>
      </c>
      <c r="B18" s="67">
        <v>278.79</v>
      </c>
      <c r="C18" s="68">
        <v>118</v>
      </c>
      <c r="D18" s="69">
        <v>34486</v>
      </c>
      <c r="E18" s="67">
        <v>278</v>
      </c>
      <c r="F18" s="68">
        <v>78.5</v>
      </c>
      <c r="G18" s="69">
        <v>34486</v>
      </c>
      <c r="H18" s="67">
        <v>275.36</v>
      </c>
      <c r="I18" s="68">
        <v>0.28</v>
      </c>
      <c r="J18" s="75">
        <v>37343</v>
      </c>
      <c r="K18" s="67">
        <v>275.38</v>
      </c>
      <c r="L18" s="68">
        <v>0.34</v>
      </c>
      <c r="M18" s="69">
        <v>34421</v>
      </c>
      <c r="N18" s="71">
        <v>172.78799999999998</v>
      </c>
      <c r="O18" s="72">
        <v>5.4790556436</v>
      </c>
      <c r="P18" s="6">
        <f t="shared" si="1"/>
        <v>3.7900000000000205</v>
      </c>
      <c r="Q18" s="6">
        <f t="shared" si="0"/>
        <v>0.36000000000001364</v>
      </c>
      <c r="AI18" s="23"/>
      <c r="AJ18" s="23"/>
      <c r="AK18" s="35"/>
      <c r="AL18" s="36"/>
      <c r="AM18" s="23"/>
    </row>
    <row r="19" spans="1:39" ht="18" customHeight="1">
      <c r="A19" s="66">
        <v>2526</v>
      </c>
      <c r="B19" s="67">
        <v>278.92</v>
      </c>
      <c r="C19" s="68">
        <v>106.68</v>
      </c>
      <c r="D19" s="69">
        <v>34651</v>
      </c>
      <c r="E19" s="67">
        <v>278.6</v>
      </c>
      <c r="F19" s="68">
        <v>93.5</v>
      </c>
      <c r="G19" s="69">
        <v>34651</v>
      </c>
      <c r="H19" s="67">
        <v>275.36</v>
      </c>
      <c r="I19" s="68">
        <v>0.2</v>
      </c>
      <c r="J19" s="69">
        <v>34457</v>
      </c>
      <c r="K19" s="67">
        <v>275.36</v>
      </c>
      <c r="L19" s="68">
        <v>0.2</v>
      </c>
      <c r="M19" s="69">
        <v>34343</v>
      </c>
      <c r="N19" s="71">
        <v>177.272</v>
      </c>
      <c r="O19" s="72">
        <v>5.61</v>
      </c>
      <c r="P19" s="6">
        <f t="shared" si="1"/>
        <v>3.920000000000016</v>
      </c>
      <c r="Q19" s="6">
        <f t="shared" si="0"/>
        <v>0.36000000000001364</v>
      </c>
      <c r="AI19" s="23"/>
      <c r="AJ19" s="23"/>
      <c r="AK19" s="35"/>
      <c r="AL19" s="36"/>
      <c r="AM19" s="23"/>
    </row>
    <row r="20" spans="1:39" ht="18" customHeight="1">
      <c r="A20" s="66">
        <v>2527</v>
      </c>
      <c r="B20" s="67">
        <v>278.24</v>
      </c>
      <c r="C20" s="68">
        <v>79.4</v>
      </c>
      <c r="D20" s="69">
        <v>34608</v>
      </c>
      <c r="E20" s="67">
        <v>277.93</v>
      </c>
      <c r="F20" s="68">
        <v>67.4</v>
      </c>
      <c r="G20" s="69">
        <v>34608</v>
      </c>
      <c r="H20" s="67">
        <v>275.42</v>
      </c>
      <c r="I20" s="68">
        <v>0.39</v>
      </c>
      <c r="J20" s="69">
        <v>34430</v>
      </c>
      <c r="K20" s="67">
        <v>275.43</v>
      </c>
      <c r="L20" s="68">
        <v>0.47</v>
      </c>
      <c r="M20" s="69">
        <v>34430</v>
      </c>
      <c r="N20" s="71">
        <v>124.6</v>
      </c>
      <c r="O20" s="72">
        <v>3.95102862</v>
      </c>
      <c r="P20" s="6">
        <f t="shared" si="1"/>
        <v>3.240000000000009</v>
      </c>
      <c r="Q20" s="6">
        <f t="shared" si="0"/>
        <v>0.4200000000000159</v>
      </c>
      <c r="AI20" s="23"/>
      <c r="AJ20" s="23"/>
      <c r="AK20" s="35"/>
      <c r="AL20" s="36"/>
      <c r="AM20" s="23"/>
    </row>
    <row r="21" spans="1:39" ht="18" customHeight="1">
      <c r="A21" s="66">
        <v>2528</v>
      </c>
      <c r="B21" s="67">
        <v>278.94</v>
      </c>
      <c r="C21" s="68">
        <v>195</v>
      </c>
      <c r="D21" s="69">
        <v>34652</v>
      </c>
      <c r="E21" s="67">
        <v>278.73</v>
      </c>
      <c r="F21" s="68">
        <v>154.6</v>
      </c>
      <c r="G21" s="69">
        <v>34652</v>
      </c>
      <c r="H21" s="67">
        <v>275.44</v>
      </c>
      <c r="I21" s="68">
        <v>0.39</v>
      </c>
      <c r="J21" s="69">
        <v>34438</v>
      </c>
      <c r="K21" s="67">
        <v>275.44</v>
      </c>
      <c r="L21" s="68">
        <v>0.39</v>
      </c>
      <c r="M21" s="69">
        <v>34438</v>
      </c>
      <c r="N21" s="71">
        <v>184.185</v>
      </c>
      <c r="O21" s="72">
        <v>5.8404510945000006</v>
      </c>
      <c r="P21" s="6">
        <f t="shared" si="1"/>
        <v>3.9399999999999977</v>
      </c>
      <c r="Q21" s="6">
        <f t="shared" si="0"/>
        <v>0.4399999999999977</v>
      </c>
      <c r="AI21" s="23"/>
      <c r="AJ21" s="23"/>
      <c r="AK21" s="35"/>
      <c r="AL21" s="36"/>
      <c r="AM21" s="23"/>
    </row>
    <row r="22" spans="1:39" ht="18" customHeight="1">
      <c r="A22" s="66">
        <v>2529</v>
      </c>
      <c r="B22" s="67">
        <v>277.53</v>
      </c>
      <c r="C22" s="68">
        <v>49.4</v>
      </c>
      <c r="D22" s="69">
        <v>34573</v>
      </c>
      <c r="E22" s="67">
        <v>277.1</v>
      </c>
      <c r="F22" s="68">
        <v>36.1</v>
      </c>
      <c r="G22" s="69">
        <v>34573</v>
      </c>
      <c r="H22" s="67">
        <v>275.37</v>
      </c>
      <c r="I22" s="68">
        <v>0.1</v>
      </c>
      <c r="J22" s="69">
        <v>34421</v>
      </c>
      <c r="K22" s="67">
        <v>275.39</v>
      </c>
      <c r="L22" s="68">
        <v>0.2</v>
      </c>
      <c r="M22" s="69">
        <v>34421</v>
      </c>
      <c r="N22" s="71">
        <v>101.523</v>
      </c>
      <c r="O22" s="72">
        <v>3.2192638731</v>
      </c>
      <c r="P22" s="6">
        <f t="shared" si="1"/>
        <v>2.5299999999999727</v>
      </c>
      <c r="Q22" s="6">
        <f t="shared" si="0"/>
        <v>0.37000000000000455</v>
      </c>
      <c r="AI22" s="23"/>
      <c r="AJ22" s="23"/>
      <c r="AK22" s="35"/>
      <c r="AL22" s="36"/>
      <c r="AM22" s="23"/>
    </row>
    <row r="23" spans="1:39" ht="18" customHeight="1">
      <c r="A23" s="66">
        <v>2530</v>
      </c>
      <c r="B23" s="67">
        <v>278.17</v>
      </c>
      <c r="C23" s="68">
        <v>101.45</v>
      </c>
      <c r="D23" s="69">
        <v>34605</v>
      </c>
      <c r="E23" s="67">
        <v>277.65</v>
      </c>
      <c r="F23" s="68">
        <v>58.3</v>
      </c>
      <c r="G23" s="69">
        <v>34605</v>
      </c>
      <c r="H23" s="73">
        <v>275.35</v>
      </c>
      <c r="I23" s="74">
        <v>0.12</v>
      </c>
      <c r="J23" s="75">
        <v>37351</v>
      </c>
      <c r="K23" s="67">
        <v>275.36</v>
      </c>
      <c r="L23" s="68">
        <v>0.15</v>
      </c>
      <c r="M23" s="69">
        <v>34429</v>
      </c>
      <c r="N23" s="71">
        <v>156.673</v>
      </c>
      <c r="O23" s="72">
        <v>4.96</v>
      </c>
      <c r="P23" s="6">
        <f t="shared" si="1"/>
        <v>3.170000000000016</v>
      </c>
      <c r="Q23" s="6">
        <f t="shared" si="0"/>
        <v>0.35000000000002274</v>
      </c>
      <c r="AI23" s="23"/>
      <c r="AJ23" s="23"/>
      <c r="AK23" s="35"/>
      <c r="AL23" s="36"/>
      <c r="AM23" s="23"/>
    </row>
    <row r="24" spans="1:39" ht="18" customHeight="1">
      <c r="A24" s="66">
        <v>2531</v>
      </c>
      <c r="B24" s="67">
        <v>278.84</v>
      </c>
      <c r="C24" s="68">
        <v>163.1</v>
      </c>
      <c r="D24" s="69">
        <v>34621</v>
      </c>
      <c r="E24" s="67">
        <v>278.53</v>
      </c>
      <c r="F24" s="68">
        <v>119.8</v>
      </c>
      <c r="G24" s="69">
        <v>34626</v>
      </c>
      <c r="H24" s="67">
        <v>275.42</v>
      </c>
      <c r="I24" s="68">
        <v>0.01</v>
      </c>
      <c r="J24" s="69">
        <v>34396</v>
      </c>
      <c r="K24" s="67">
        <v>275.44</v>
      </c>
      <c r="L24" s="68">
        <v>0.01</v>
      </c>
      <c r="M24" s="69">
        <v>34396</v>
      </c>
      <c r="N24" s="71">
        <v>222.81100000000004</v>
      </c>
      <c r="O24" s="72">
        <v>7.065</v>
      </c>
      <c r="P24" s="6">
        <f t="shared" si="1"/>
        <v>3.839999999999975</v>
      </c>
      <c r="Q24" s="6">
        <f t="shared" si="0"/>
        <v>0.4200000000000159</v>
      </c>
      <c r="AI24" s="23"/>
      <c r="AJ24" s="23"/>
      <c r="AK24" s="35"/>
      <c r="AL24" s="36"/>
      <c r="AM24" s="23"/>
    </row>
    <row r="25" spans="1:39" ht="18" customHeight="1">
      <c r="A25" s="66">
        <v>2532</v>
      </c>
      <c r="B25" s="67">
        <v>277.94</v>
      </c>
      <c r="C25" s="68">
        <v>67.1</v>
      </c>
      <c r="D25" s="69">
        <v>34613</v>
      </c>
      <c r="E25" s="67">
        <v>277.45</v>
      </c>
      <c r="F25" s="68">
        <v>46.45</v>
      </c>
      <c r="G25" s="69">
        <v>34614</v>
      </c>
      <c r="H25" s="73">
        <v>275.43</v>
      </c>
      <c r="I25" s="74">
        <v>0.11</v>
      </c>
      <c r="J25" s="75">
        <v>37329</v>
      </c>
      <c r="K25" s="67">
        <v>275.45</v>
      </c>
      <c r="L25" s="68">
        <v>0.18</v>
      </c>
      <c r="M25" s="69">
        <v>34412</v>
      </c>
      <c r="N25" s="71">
        <v>107.959</v>
      </c>
      <c r="O25" s="72">
        <v>3.423</v>
      </c>
      <c r="P25" s="6">
        <f t="shared" si="1"/>
        <v>2.9399999999999977</v>
      </c>
      <c r="Q25" s="6">
        <f t="shared" si="0"/>
        <v>0.4300000000000068</v>
      </c>
      <c r="AI25" s="23"/>
      <c r="AJ25" s="23"/>
      <c r="AK25" s="35"/>
      <c r="AL25" s="36"/>
      <c r="AM25" s="23"/>
    </row>
    <row r="26" spans="1:39" ht="18" customHeight="1">
      <c r="A26" s="66">
        <v>2533</v>
      </c>
      <c r="B26" s="67">
        <v>278.79</v>
      </c>
      <c r="C26" s="68">
        <v>147.92</v>
      </c>
      <c r="D26" s="69">
        <v>34616</v>
      </c>
      <c r="E26" s="67">
        <v>278.44</v>
      </c>
      <c r="F26" s="68">
        <v>112.12</v>
      </c>
      <c r="G26" s="69">
        <v>34616</v>
      </c>
      <c r="H26" s="67">
        <v>275.41</v>
      </c>
      <c r="I26" s="68">
        <v>0.03</v>
      </c>
      <c r="J26" s="69">
        <v>34448</v>
      </c>
      <c r="K26" s="67">
        <v>275.45</v>
      </c>
      <c r="L26" s="68">
        <v>0.16</v>
      </c>
      <c r="M26" s="69">
        <v>34443</v>
      </c>
      <c r="N26" s="71">
        <v>115.428</v>
      </c>
      <c r="O26" s="72">
        <v>3.6601872516</v>
      </c>
      <c r="P26" s="6">
        <f t="shared" si="1"/>
        <v>3.7900000000000205</v>
      </c>
      <c r="Q26" s="6">
        <f t="shared" si="0"/>
        <v>0.410000000000025</v>
      </c>
      <c r="AI26" s="23"/>
      <c r="AJ26" s="23"/>
      <c r="AK26" s="35"/>
      <c r="AL26" s="36"/>
      <c r="AM26" s="23"/>
    </row>
    <row r="27" spans="1:39" ht="18" customHeight="1">
      <c r="A27" s="66">
        <v>2534</v>
      </c>
      <c r="B27" s="67">
        <v>278.73</v>
      </c>
      <c r="C27" s="68">
        <v>129.75</v>
      </c>
      <c r="D27" s="69">
        <v>34576</v>
      </c>
      <c r="E27" s="67">
        <v>278.01</v>
      </c>
      <c r="F27" s="68">
        <v>82.19</v>
      </c>
      <c r="G27" s="69">
        <v>34576</v>
      </c>
      <c r="H27" s="67">
        <v>275.45</v>
      </c>
      <c r="I27" s="68">
        <v>0.2</v>
      </c>
      <c r="J27" s="69">
        <v>34422</v>
      </c>
      <c r="K27" s="67">
        <v>275.45</v>
      </c>
      <c r="L27" s="68">
        <v>0.2</v>
      </c>
      <c r="M27" s="69">
        <v>34422</v>
      </c>
      <c r="N27" s="71">
        <v>112.625</v>
      </c>
      <c r="O27" s="72">
        <v>3.5713049624999997</v>
      </c>
      <c r="P27" s="6">
        <f t="shared" si="1"/>
        <v>3.730000000000018</v>
      </c>
      <c r="Q27" s="6">
        <f t="shared" si="0"/>
        <v>0.44999999999998863</v>
      </c>
      <c r="AI27" s="23"/>
      <c r="AJ27" s="23"/>
      <c r="AK27" s="35"/>
      <c r="AL27" s="36"/>
      <c r="AM27" s="23"/>
    </row>
    <row r="28" spans="1:39" ht="18" customHeight="1">
      <c r="A28" s="66">
        <v>2535</v>
      </c>
      <c r="B28" s="67">
        <v>277.81</v>
      </c>
      <c r="C28" s="68">
        <v>58.4</v>
      </c>
      <c r="D28" s="69">
        <v>34598</v>
      </c>
      <c r="E28" s="67">
        <v>277.49</v>
      </c>
      <c r="F28" s="68">
        <v>46.65</v>
      </c>
      <c r="G28" s="69">
        <v>34598</v>
      </c>
      <c r="H28" s="67">
        <v>275.43</v>
      </c>
      <c r="I28" s="68">
        <v>0.07</v>
      </c>
      <c r="J28" s="69">
        <v>34486</v>
      </c>
      <c r="K28" s="67">
        <v>275.43</v>
      </c>
      <c r="L28" s="68">
        <v>0.07</v>
      </c>
      <c r="M28" s="69">
        <v>34486</v>
      </c>
      <c r="N28" s="71">
        <v>121.605</v>
      </c>
      <c r="O28" s="72">
        <v>3.8560580685</v>
      </c>
      <c r="P28" s="6">
        <f t="shared" si="1"/>
        <v>2.8100000000000023</v>
      </c>
      <c r="Q28" s="6">
        <f t="shared" si="0"/>
        <v>0.4300000000000068</v>
      </c>
      <c r="AI28" s="23"/>
      <c r="AJ28" s="23"/>
      <c r="AK28" s="35"/>
      <c r="AL28" s="36"/>
      <c r="AM28" s="23"/>
    </row>
    <row r="29" spans="1:39" ht="18" customHeight="1">
      <c r="A29" s="66">
        <v>2536</v>
      </c>
      <c r="B29" s="67">
        <v>277.69</v>
      </c>
      <c r="C29" s="68">
        <v>51.2</v>
      </c>
      <c r="D29" s="69">
        <v>34609</v>
      </c>
      <c r="E29" s="67">
        <v>277.43</v>
      </c>
      <c r="F29" s="68">
        <v>43.4</v>
      </c>
      <c r="G29" s="69">
        <v>34609</v>
      </c>
      <c r="H29" s="67">
        <v>275.38</v>
      </c>
      <c r="I29" s="68">
        <v>0</v>
      </c>
      <c r="J29" s="69">
        <v>34406</v>
      </c>
      <c r="K29" s="67">
        <v>275.38</v>
      </c>
      <c r="L29" s="68">
        <v>0</v>
      </c>
      <c r="M29" s="69">
        <v>34406</v>
      </c>
      <c r="N29" s="71">
        <v>77.44</v>
      </c>
      <c r="O29" s="72">
        <v>2.4555991680000004</v>
      </c>
      <c r="P29" s="6">
        <f t="shared" si="1"/>
        <v>2.6899999999999977</v>
      </c>
      <c r="Q29" s="6">
        <f t="shared" si="0"/>
        <v>0.37999999999999545</v>
      </c>
      <c r="AI29" s="23"/>
      <c r="AJ29" s="23"/>
      <c r="AK29" s="35"/>
      <c r="AL29" s="36"/>
      <c r="AM29" s="23"/>
    </row>
    <row r="30" spans="1:39" ht="18" customHeight="1">
      <c r="A30" s="66">
        <v>2537</v>
      </c>
      <c r="B30" s="67">
        <v>278.49</v>
      </c>
      <c r="C30" s="68">
        <v>80.16</v>
      </c>
      <c r="D30" s="69">
        <v>36418</v>
      </c>
      <c r="E30" s="67">
        <v>277.83</v>
      </c>
      <c r="F30" s="68">
        <v>52.2</v>
      </c>
      <c r="G30" s="69">
        <v>36429</v>
      </c>
      <c r="H30" s="67">
        <v>275.473</v>
      </c>
      <c r="I30" s="68">
        <v>0.16</v>
      </c>
      <c r="J30" s="69">
        <v>36262</v>
      </c>
      <c r="K30" s="67">
        <v>275.48</v>
      </c>
      <c r="L30" s="68">
        <v>0.16</v>
      </c>
      <c r="M30" s="69">
        <v>36232</v>
      </c>
      <c r="N30" s="71">
        <v>162.166</v>
      </c>
      <c r="O30" s="72">
        <v>5.14</v>
      </c>
      <c r="P30" s="6">
        <f t="shared" si="1"/>
        <v>3.490000000000009</v>
      </c>
      <c r="Q30" s="6">
        <f t="shared" si="0"/>
        <v>0.4730000000000132</v>
      </c>
      <c r="AI30" s="23"/>
      <c r="AJ30" s="23"/>
      <c r="AK30" s="35"/>
      <c r="AL30" s="23"/>
      <c r="AM30" s="23"/>
    </row>
    <row r="31" spans="1:39" ht="18" customHeight="1">
      <c r="A31" s="66">
        <v>2538</v>
      </c>
      <c r="B31" s="67">
        <v>279.25</v>
      </c>
      <c r="C31" s="68">
        <v>225.5</v>
      </c>
      <c r="D31" s="69">
        <v>35694</v>
      </c>
      <c r="E31" s="67">
        <v>278.5</v>
      </c>
      <c r="F31" s="68">
        <v>115.5</v>
      </c>
      <c r="G31" s="69">
        <v>35696</v>
      </c>
      <c r="H31" s="67">
        <v>275.47</v>
      </c>
      <c r="I31" s="68">
        <v>0.11</v>
      </c>
      <c r="J31" s="69">
        <v>36246</v>
      </c>
      <c r="K31" s="67">
        <v>275.47</v>
      </c>
      <c r="L31" s="68">
        <v>0.11</v>
      </c>
      <c r="M31" s="69">
        <v>35516</v>
      </c>
      <c r="N31" s="71">
        <v>182.631</v>
      </c>
      <c r="O31" s="72">
        <v>5.78</v>
      </c>
      <c r="P31" s="6">
        <f t="shared" si="1"/>
        <v>4.25</v>
      </c>
      <c r="Q31" s="6">
        <f t="shared" si="0"/>
        <v>0.4700000000000273</v>
      </c>
      <c r="AI31" s="23"/>
      <c r="AJ31" s="23"/>
      <c r="AK31" s="35"/>
      <c r="AL31" s="23"/>
      <c r="AM31" s="23"/>
    </row>
    <row r="32" spans="1:39" ht="18" customHeight="1">
      <c r="A32" s="66">
        <v>2539</v>
      </c>
      <c r="B32" s="67">
        <v>278.38</v>
      </c>
      <c r="C32" s="68">
        <v>94</v>
      </c>
      <c r="D32" s="69">
        <v>36429</v>
      </c>
      <c r="E32" s="67">
        <v>278.08</v>
      </c>
      <c r="F32" s="68">
        <v>72.8</v>
      </c>
      <c r="G32" s="76" t="s">
        <v>18</v>
      </c>
      <c r="H32" s="67">
        <v>275.44</v>
      </c>
      <c r="I32" s="68">
        <v>0.11</v>
      </c>
      <c r="J32" s="69">
        <v>36265</v>
      </c>
      <c r="K32" s="67">
        <v>275.47</v>
      </c>
      <c r="L32" s="68">
        <v>0.11</v>
      </c>
      <c r="M32" s="69">
        <v>36261</v>
      </c>
      <c r="N32" s="71">
        <v>159.13</v>
      </c>
      <c r="O32" s="72">
        <v>5.05</v>
      </c>
      <c r="P32" s="6">
        <f t="shared" si="1"/>
        <v>3.3799999999999955</v>
      </c>
      <c r="Q32" s="6">
        <f t="shared" si="0"/>
        <v>0.4399999999999977</v>
      </c>
      <c r="AI32" s="23"/>
      <c r="AJ32" s="23"/>
      <c r="AK32" s="35"/>
      <c r="AL32" s="23"/>
      <c r="AM32" s="23"/>
    </row>
    <row r="33" spans="1:39" ht="18" customHeight="1">
      <c r="A33" s="66">
        <v>2540</v>
      </c>
      <c r="B33" s="67">
        <v>278.2</v>
      </c>
      <c r="C33" s="68">
        <v>79.7</v>
      </c>
      <c r="D33" s="69">
        <v>36441</v>
      </c>
      <c r="E33" s="67">
        <v>277.68</v>
      </c>
      <c r="F33" s="68">
        <v>49.802</v>
      </c>
      <c r="G33" s="69">
        <v>36441</v>
      </c>
      <c r="H33" s="67">
        <v>275.51</v>
      </c>
      <c r="I33" s="68">
        <v>0.13</v>
      </c>
      <c r="J33" s="69">
        <v>36231</v>
      </c>
      <c r="K33" s="67">
        <v>275.51</v>
      </c>
      <c r="L33" s="68">
        <v>0.13</v>
      </c>
      <c r="M33" s="69">
        <v>36231</v>
      </c>
      <c r="N33" s="71">
        <v>74.976</v>
      </c>
      <c r="O33" s="72">
        <v>2.38</v>
      </c>
      <c r="P33" s="6">
        <f t="shared" si="1"/>
        <v>3.1999999999999886</v>
      </c>
      <c r="Q33" s="6">
        <f t="shared" si="0"/>
        <v>0.5099999999999909</v>
      </c>
      <c r="AI33" s="23"/>
      <c r="AJ33" s="23"/>
      <c r="AK33" s="35"/>
      <c r="AL33" s="23"/>
      <c r="AM33" s="23"/>
    </row>
    <row r="34" spans="1:39" ht="18" customHeight="1">
      <c r="A34" s="66">
        <v>2541</v>
      </c>
      <c r="B34" s="67">
        <v>277.4</v>
      </c>
      <c r="C34" s="68">
        <v>39.5</v>
      </c>
      <c r="D34" s="69">
        <v>36410</v>
      </c>
      <c r="E34" s="67">
        <v>277.2</v>
      </c>
      <c r="F34" s="68">
        <v>33.3</v>
      </c>
      <c r="G34" s="76">
        <v>36410</v>
      </c>
      <c r="H34" s="67">
        <v>275.49</v>
      </c>
      <c r="I34" s="68">
        <v>0.04</v>
      </c>
      <c r="J34" s="69">
        <v>36232</v>
      </c>
      <c r="K34" s="67">
        <v>275.48</v>
      </c>
      <c r="L34" s="68">
        <v>0.04</v>
      </c>
      <c r="M34" s="69">
        <v>36287</v>
      </c>
      <c r="N34" s="77">
        <v>37.411</v>
      </c>
      <c r="O34" s="72">
        <v>1.19</v>
      </c>
      <c r="P34" s="6">
        <f t="shared" si="1"/>
        <v>2.3999999999999773</v>
      </c>
      <c r="Q34" s="6">
        <f t="shared" si="0"/>
        <v>0.4900000000000091</v>
      </c>
      <c r="AI34" s="23"/>
      <c r="AJ34" s="23"/>
      <c r="AK34" s="35"/>
      <c r="AL34" s="78"/>
      <c r="AM34" s="23"/>
    </row>
    <row r="35" spans="1:39" ht="18" customHeight="1">
      <c r="A35" s="66">
        <v>2542</v>
      </c>
      <c r="B35" s="79">
        <v>279.6</v>
      </c>
      <c r="C35" s="80">
        <v>338</v>
      </c>
      <c r="D35" s="81">
        <v>37194</v>
      </c>
      <c r="E35" s="67">
        <v>278.79</v>
      </c>
      <c r="F35" s="74">
        <v>151.8</v>
      </c>
      <c r="G35" s="76">
        <v>37194</v>
      </c>
      <c r="H35" s="82">
        <v>275.23</v>
      </c>
      <c r="I35" s="68">
        <v>1.44</v>
      </c>
      <c r="J35" s="69">
        <v>37101</v>
      </c>
      <c r="K35" s="67">
        <v>275.23</v>
      </c>
      <c r="L35" s="68">
        <v>1.44</v>
      </c>
      <c r="M35" s="69">
        <v>37101</v>
      </c>
      <c r="N35" s="77">
        <v>277.69</v>
      </c>
      <c r="O35" s="72">
        <v>7.2</v>
      </c>
      <c r="P35" s="6">
        <f t="shared" si="1"/>
        <v>4.600000000000023</v>
      </c>
      <c r="Q35" s="6">
        <f t="shared" si="0"/>
        <v>0.2300000000000182</v>
      </c>
      <c r="AI35" s="23"/>
      <c r="AJ35" s="23"/>
      <c r="AK35" s="35"/>
      <c r="AL35" s="78"/>
      <c r="AM35" s="23"/>
    </row>
    <row r="36" spans="1:39" ht="18" customHeight="1">
      <c r="A36" s="66">
        <v>2543</v>
      </c>
      <c r="B36" s="67">
        <f>274.693+3.46</f>
        <v>278.15299999999996</v>
      </c>
      <c r="C36" s="68">
        <v>98.34</v>
      </c>
      <c r="D36" s="69">
        <v>37031</v>
      </c>
      <c r="E36" s="67">
        <f>247.693+3.2</f>
        <v>250.893</v>
      </c>
      <c r="F36" s="68">
        <f>249.693+79.8</f>
        <v>329.493</v>
      </c>
      <c r="G36" s="69">
        <v>37031</v>
      </c>
      <c r="H36" s="67">
        <f>274.693+0.5</f>
        <v>275.193</v>
      </c>
      <c r="I36" s="68">
        <v>0.3</v>
      </c>
      <c r="J36" s="69">
        <v>36986</v>
      </c>
      <c r="K36" s="67">
        <v>275.5</v>
      </c>
      <c r="L36" s="68">
        <v>0.3</v>
      </c>
      <c r="M36" s="69">
        <v>36986</v>
      </c>
      <c r="N36" s="77">
        <v>188.71</v>
      </c>
      <c r="O36" s="72">
        <v>5.98</v>
      </c>
      <c r="P36" s="6">
        <f t="shared" si="1"/>
        <v>3.152999999999963</v>
      </c>
      <c r="Q36" s="83">
        <f t="shared" si="0"/>
        <v>0.19299999999998363</v>
      </c>
      <c r="AI36" s="23"/>
      <c r="AJ36" s="23"/>
      <c r="AK36" s="35"/>
      <c r="AL36" s="78"/>
      <c r="AM36" s="23"/>
    </row>
    <row r="37" spans="1:39" ht="18" customHeight="1">
      <c r="A37" s="66">
        <v>2544</v>
      </c>
      <c r="B37" s="67">
        <v>278.4</v>
      </c>
      <c r="C37" s="68">
        <v>98.8</v>
      </c>
      <c r="D37" s="69">
        <v>37559</v>
      </c>
      <c r="E37" s="67">
        <v>278.37</v>
      </c>
      <c r="F37" s="68">
        <v>95.15</v>
      </c>
      <c r="G37" s="69">
        <v>37559</v>
      </c>
      <c r="H37" s="67">
        <v>275.49</v>
      </c>
      <c r="I37" s="68">
        <v>0.27</v>
      </c>
      <c r="J37" s="69">
        <v>37372</v>
      </c>
      <c r="K37" s="67">
        <v>275.53</v>
      </c>
      <c r="L37" s="68">
        <v>0.1</v>
      </c>
      <c r="M37" s="69">
        <v>37323</v>
      </c>
      <c r="N37" s="77">
        <v>130.25</v>
      </c>
      <c r="O37" s="72">
        <v>4.13</v>
      </c>
      <c r="P37" s="6">
        <f t="shared" si="1"/>
        <v>3.3999999999999773</v>
      </c>
      <c r="Q37" s="6">
        <f t="shared" si="0"/>
        <v>0.4900000000000091</v>
      </c>
      <c r="AI37" s="23"/>
      <c r="AJ37" s="23"/>
      <c r="AK37" s="35"/>
      <c r="AL37" s="78"/>
      <c r="AM37" s="23"/>
    </row>
    <row r="38" spans="1:39" ht="18" customHeight="1">
      <c r="A38" s="66">
        <v>2545</v>
      </c>
      <c r="B38" s="67">
        <v>279.23</v>
      </c>
      <c r="C38" s="68">
        <v>122.8</v>
      </c>
      <c r="D38" s="69">
        <v>36409</v>
      </c>
      <c r="E38" s="67">
        <v>278.83</v>
      </c>
      <c r="F38" s="68">
        <v>101.08</v>
      </c>
      <c r="G38" s="69">
        <v>36409</v>
      </c>
      <c r="H38" s="67">
        <v>275.48</v>
      </c>
      <c r="I38" s="68">
        <v>0.04</v>
      </c>
      <c r="J38" s="69">
        <v>36275</v>
      </c>
      <c r="K38" s="67">
        <v>275.49</v>
      </c>
      <c r="L38" s="68">
        <v>0.04</v>
      </c>
      <c r="M38" s="69">
        <v>37371</v>
      </c>
      <c r="N38" s="74">
        <v>173.417</v>
      </c>
      <c r="O38" s="84">
        <f>+N38*0.0317097</f>
        <v>5.4990010449</v>
      </c>
      <c r="P38" s="6">
        <f t="shared" si="1"/>
        <v>4.230000000000018</v>
      </c>
      <c r="Q38" s="6">
        <f t="shared" si="0"/>
        <v>0.4800000000000182</v>
      </c>
      <c r="AI38" s="23"/>
      <c r="AJ38" s="23"/>
      <c r="AK38" s="35"/>
      <c r="AL38" s="78"/>
      <c r="AM38" s="23"/>
    </row>
    <row r="39" spans="1:39" ht="18" customHeight="1">
      <c r="A39" s="66">
        <v>2546</v>
      </c>
      <c r="B39" s="67">
        <v>277.3</v>
      </c>
      <c r="C39" s="68">
        <v>33.67</v>
      </c>
      <c r="D39" s="69">
        <v>38606</v>
      </c>
      <c r="E39" s="67">
        <v>275.78</v>
      </c>
      <c r="F39" s="68">
        <v>20.02</v>
      </c>
      <c r="G39" s="69">
        <v>38245</v>
      </c>
      <c r="H39" s="67">
        <v>275.4</v>
      </c>
      <c r="I39" s="68">
        <v>0</v>
      </c>
      <c r="J39" s="69">
        <v>236028</v>
      </c>
      <c r="K39" s="67">
        <v>275.4</v>
      </c>
      <c r="L39" s="68">
        <v>0</v>
      </c>
      <c r="M39" s="69">
        <v>38067</v>
      </c>
      <c r="N39" s="85">
        <v>60.882</v>
      </c>
      <c r="O39" s="84">
        <v>1.93</v>
      </c>
      <c r="P39" s="6">
        <f t="shared" si="1"/>
        <v>2.3000000000000114</v>
      </c>
      <c r="Q39" s="6">
        <f t="shared" si="0"/>
        <v>0.39999999999997726</v>
      </c>
      <c r="AI39" s="23"/>
      <c r="AJ39" s="23"/>
      <c r="AK39" s="35"/>
      <c r="AL39" s="23"/>
      <c r="AM39" s="23"/>
    </row>
    <row r="40" spans="1:39" ht="18" customHeight="1">
      <c r="A40" s="66">
        <v>2547</v>
      </c>
      <c r="B40" s="67">
        <v>277.87</v>
      </c>
      <c r="C40" s="68">
        <v>47.25</v>
      </c>
      <c r="D40" s="69">
        <v>38127</v>
      </c>
      <c r="E40" s="67">
        <v>277.47</v>
      </c>
      <c r="F40" s="68">
        <v>37.25</v>
      </c>
      <c r="G40" s="69">
        <v>38247</v>
      </c>
      <c r="H40" s="67">
        <v>275.39</v>
      </c>
      <c r="I40" s="68">
        <v>0</v>
      </c>
      <c r="J40" s="69">
        <v>236428</v>
      </c>
      <c r="K40" s="67">
        <v>275.39</v>
      </c>
      <c r="L40" s="68">
        <v>0</v>
      </c>
      <c r="M40" s="69">
        <v>38102</v>
      </c>
      <c r="N40" s="85">
        <v>88.36</v>
      </c>
      <c r="O40" s="86">
        <f>+N40*0.0317097</f>
        <v>2.801869092</v>
      </c>
      <c r="P40" s="6">
        <f t="shared" si="1"/>
        <v>2.8700000000000045</v>
      </c>
      <c r="Q40" s="6">
        <f t="shared" si="0"/>
        <v>0.38999999999998636</v>
      </c>
      <c r="AI40" s="23"/>
      <c r="AJ40" s="23"/>
      <c r="AK40" s="35"/>
      <c r="AL40" s="23"/>
      <c r="AM40" s="23"/>
    </row>
    <row r="41" spans="1:39" ht="18" customHeight="1">
      <c r="A41" s="66">
        <v>2548</v>
      </c>
      <c r="B41" s="67">
        <v>278.63</v>
      </c>
      <c r="C41" s="68">
        <v>94.52</v>
      </c>
      <c r="D41" s="69">
        <v>38608</v>
      </c>
      <c r="E41" s="67">
        <v>278.21</v>
      </c>
      <c r="F41" s="68">
        <v>68.57</v>
      </c>
      <c r="G41" s="69">
        <v>38608</v>
      </c>
      <c r="H41" s="67">
        <v>275.5</v>
      </c>
      <c r="I41" s="68">
        <v>0.15</v>
      </c>
      <c r="J41" s="69">
        <v>236782</v>
      </c>
      <c r="K41" s="67">
        <v>275.5</v>
      </c>
      <c r="L41" s="68">
        <v>0.15</v>
      </c>
      <c r="M41" s="69">
        <v>38445</v>
      </c>
      <c r="N41" s="85">
        <v>160.64</v>
      </c>
      <c r="O41" s="84">
        <f>+N41*0.0317097</f>
        <v>5.0938462079999995</v>
      </c>
      <c r="P41" s="6">
        <f t="shared" si="1"/>
        <v>3.6299999999999955</v>
      </c>
      <c r="Q41" s="6">
        <f t="shared" si="0"/>
        <v>0.5</v>
      </c>
      <c r="AI41" s="23"/>
      <c r="AJ41" s="23"/>
      <c r="AK41" s="35"/>
      <c r="AL41" s="23"/>
      <c r="AM41" s="23"/>
    </row>
    <row r="42" spans="1:39" ht="18" customHeight="1">
      <c r="A42" s="87">
        <v>2549</v>
      </c>
      <c r="B42" s="88">
        <v>279.32</v>
      </c>
      <c r="C42" s="90">
        <v>142.7</v>
      </c>
      <c r="D42" s="89">
        <v>38972</v>
      </c>
      <c r="E42" s="88">
        <v>279.05</v>
      </c>
      <c r="F42" s="90">
        <v>126.5</v>
      </c>
      <c r="G42" s="89">
        <v>38972</v>
      </c>
      <c r="H42" s="88">
        <v>275.52</v>
      </c>
      <c r="I42" s="90">
        <v>0.06</v>
      </c>
      <c r="J42" s="89">
        <v>38790</v>
      </c>
      <c r="K42" s="88">
        <v>275.56</v>
      </c>
      <c r="L42" s="90">
        <v>0.09</v>
      </c>
      <c r="M42" s="89">
        <v>38779</v>
      </c>
      <c r="N42" s="91">
        <v>229.459</v>
      </c>
      <c r="O42" s="92">
        <f>+N42*0.0317097</f>
        <v>7.2760760523000005</v>
      </c>
      <c r="P42" s="6">
        <f t="shared" si="1"/>
        <v>4.319999999999993</v>
      </c>
      <c r="Q42" s="6">
        <f t="shared" si="0"/>
        <v>0.5199999999999818</v>
      </c>
      <c r="AI42" s="23"/>
      <c r="AJ42" s="23"/>
      <c r="AK42" s="35"/>
      <c r="AL42" s="23"/>
      <c r="AM42" s="23"/>
    </row>
    <row r="43" spans="1:39" ht="18" customHeight="1">
      <c r="A43" s="93"/>
      <c r="B43" s="94"/>
      <c r="C43" s="94"/>
      <c r="D43" s="95"/>
      <c r="E43" s="94"/>
      <c r="F43" s="94"/>
      <c r="G43" s="95"/>
      <c r="H43" s="94"/>
      <c r="I43" s="94"/>
      <c r="J43" s="95"/>
      <c r="K43" s="94"/>
      <c r="L43" s="94"/>
      <c r="M43" s="95"/>
      <c r="N43" s="96"/>
      <c r="O43" s="96"/>
      <c r="AI43" s="23"/>
      <c r="AJ43" s="23"/>
      <c r="AK43" s="23"/>
      <c r="AL43" s="23"/>
      <c r="AM43" s="23"/>
    </row>
    <row r="44" spans="2:39" ht="30.75" customHeight="1">
      <c r="B44" s="2" t="s">
        <v>0</v>
      </c>
      <c r="C44" s="3"/>
      <c r="D44" s="4"/>
      <c r="E44" s="3"/>
      <c r="F44" s="3"/>
      <c r="G44" s="4"/>
      <c r="H44" s="3"/>
      <c r="I44" s="3"/>
      <c r="J44" s="4"/>
      <c r="K44" s="3"/>
      <c r="L44" s="3"/>
      <c r="M44" s="4"/>
      <c r="N44" s="3" t="s">
        <v>1</v>
      </c>
      <c r="O44" s="3"/>
      <c r="AI44" s="23"/>
      <c r="AJ44" s="23"/>
      <c r="AK44" s="23"/>
      <c r="AL44" s="23"/>
      <c r="AM44" s="23"/>
    </row>
    <row r="45" spans="1:39" ht="6" customHeight="1">
      <c r="A45" s="5"/>
      <c r="D45" s="7"/>
      <c r="E45" s="6"/>
      <c r="G45" s="7"/>
      <c r="I45" s="8"/>
      <c r="J45" s="9"/>
      <c r="K45" s="10"/>
      <c r="L45" s="10"/>
      <c r="N45" s="6"/>
      <c r="O45" s="6"/>
      <c r="AI45" s="23"/>
      <c r="AJ45" s="23"/>
      <c r="AK45" s="23"/>
      <c r="AL45" s="23"/>
      <c r="AM45" s="23"/>
    </row>
    <row r="46" spans="1:39" ht="24.75" customHeight="1">
      <c r="A46" s="12" t="s">
        <v>2</v>
      </c>
      <c r="B46" s="13"/>
      <c r="C46" s="13"/>
      <c r="D46" s="14"/>
      <c r="E46" s="13"/>
      <c r="F46" s="13"/>
      <c r="G46" s="14"/>
      <c r="H46" s="13"/>
      <c r="I46" s="15"/>
      <c r="J46" s="16"/>
      <c r="K46" s="17"/>
      <c r="L46" s="18" t="s">
        <v>19</v>
      </c>
      <c r="M46" s="16"/>
      <c r="N46" s="13"/>
      <c r="O46" s="13"/>
      <c r="AI46" s="23"/>
      <c r="AJ46" s="23"/>
      <c r="AK46" s="23"/>
      <c r="AL46" s="23"/>
      <c r="AM46" s="23"/>
    </row>
    <row r="47" spans="1:39" ht="24.75" customHeight="1">
      <c r="A47" s="19" t="s">
        <v>32</v>
      </c>
      <c r="B47" s="20"/>
      <c r="C47" s="20"/>
      <c r="D47" s="14"/>
      <c r="E47" s="13"/>
      <c r="F47" s="13"/>
      <c r="G47" s="14"/>
      <c r="H47" s="13"/>
      <c r="I47" s="21"/>
      <c r="J47" s="22"/>
      <c r="K47" s="17"/>
      <c r="L47" s="17"/>
      <c r="M47" s="16"/>
      <c r="N47" s="13"/>
      <c r="O47" s="13"/>
      <c r="P47" s="6"/>
      <c r="AI47" s="23"/>
      <c r="AJ47" s="23"/>
      <c r="AK47" s="23"/>
      <c r="AL47" s="23"/>
      <c r="AM47" s="23"/>
    </row>
    <row r="48" spans="1:39" ht="18.75">
      <c r="A48" s="24"/>
      <c r="B48" s="25" t="s">
        <v>3</v>
      </c>
      <c r="C48" s="25"/>
      <c r="D48" s="27"/>
      <c r="E48" s="28"/>
      <c r="F48" s="28"/>
      <c r="G48" s="29"/>
      <c r="H48" s="30" t="s">
        <v>4</v>
      </c>
      <c r="I48" s="28"/>
      <c r="J48" s="31"/>
      <c r="K48" s="28"/>
      <c r="L48" s="28"/>
      <c r="M48" s="32"/>
      <c r="N48" s="33" t="s">
        <v>5</v>
      </c>
      <c r="O48" s="34"/>
      <c r="AI48" s="23"/>
      <c r="AJ48" s="23"/>
      <c r="AK48" s="23"/>
      <c r="AL48" s="23"/>
      <c r="AM48" s="23"/>
    </row>
    <row r="49" spans="1:39" ht="18.75">
      <c r="A49" s="37" t="s">
        <v>6</v>
      </c>
      <c r="B49" s="38" t="s">
        <v>7</v>
      </c>
      <c r="C49" s="38"/>
      <c r="D49" s="40"/>
      <c r="E49" s="38" t="s">
        <v>8</v>
      </c>
      <c r="F49" s="39"/>
      <c r="G49" s="40"/>
      <c r="H49" s="38" t="s">
        <v>7</v>
      </c>
      <c r="I49" s="39"/>
      <c r="J49" s="40"/>
      <c r="K49" s="38" t="s">
        <v>8</v>
      </c>
      <c r="L49" s="39"/>
      <c r="M49" s="41"/>
      <c r="N49" s="38" t="s">
        <v>1</v>
      </c>
      <c r="O49" s="42"/>
      <c r="AI49" s="23"/>
      <c r="AJ49" s="23"/>
      <c r="AK49" s="23"/>
      <c r="AL49" s="23"/>
      <c r="AM49" s="23"/>
    </row>
    <row r="50" spans="1:39" ht="18.75">
      <c r="A50" s="43" t="s">
        <v>9</v>
      </c>
      <c r="B50" s="44" t="s">
        <v>10</v>
      </c>
      <c r="C50" s="44" t="s">
        <v>11</v>
      </c>
      <c r="D50" s="45" t="s">
        <v>12</v>
      </c>
      <c r="E50" s="46" t="s">
        <v>10</v>
      </c>
      <c r="F50" s="44" t="s">
        <v>11</v>
      </c>
      <c r="G50" s="45" t="s">
        <v>12</v>
      </c>
      <c r="H50" s="44" t="s">
        <v>10</v>
      </c>
      <c r="I50" s="46" t="s">
        <v>11</v>
      </c>
      <c r="J50" s="45" t="s">
        <v>12</v>
      </c>
      <c r="K50" s="47" t="s">
        <v>10</v>
      </c>
      <c r="L50" s="47" t="s">
        <v>11</v>
      </c>
      <c r="M50" s="48" t="s">
        <v>12</v>
      </c>
      <c r="N50" s="47" t="s">
        <v>11</v>
      </c>
      <c r="O50" s="47" t="s">
        <v>13</v>
      </c>
      <c r="AI50" s="23"/>
      <c r="AJ50" s="23"/>
      <c r="AK50" s="23"/>
      <c r="AL50" s="23"/>
      <c r="AM50" s="23"/>
    </row>
    <row r="51" spans="1:39" ht="18.75">
      <c r="A51" s="49"/>
      <c r="B51" s="50" t="s">
        <v>14</v>
      </c>
      <c r="C51" s="51" t="s">
        <v>15</v>
      </c>
      <c r="D51" s="52"/>
      <c r="E51" s="50" t="s">
        <v>14</v>
      </c>
      <c r="F51" s="51" t="s">
        <v>15</v>
      </c>
      <c r="G51" s="52"/>
      <c r="H51" s="50" t="s">
        <v>14</v>
      </c>
      <c r="I51" s="51" t="s">
        <v>15</v>
      </c>
      <c r="J51" s="53"/>
      <c r="K51" s="50" t="s">
        <v>14</v>
      </c>
      <c r="L51" s="51" t="s">
        <v>15</v>
      </c>
      <c r="M51" s="54"/>
      <c r="N51" s="51" t="s">
        <v>16</v>
      </c>
      <c r="O51" s="50" t="s">
        <v>15</v>
      </c>
      <c r="P51" s="55" t="s">
        <v>28</v>
      </c>
      <c r="Q51" s="55" t="s">
        <v>29</v>
      </c>
      <c r="AI51" s="23"/>
      <c r="AJ51" s="23"/>
      <c r="AK51" s="23"/>
      <c r="AL51" s="23"/>
      <c r="AM51" s="23"/>
    </row>
    <row r="52" spans="1:39" ht="18" customHeight="1">
      <c r="A52" s="97">
        <v>2550</v>
      </c>
      <c r="B52" s="98">
        <v>279.9</v>
      </c>
      <c r="C52" s="99">
        <v>370</v>
      </c>
      <c r="D52" s="100">
        <v>39345</v>
      </c>
      <c r="E52" s="57">
        <v>279</v>
      </c>
      <c r="F52" s="58">
        <v>150</v>
      </c>
      <c r="G52" s="100">
        <v>39345</v>
      </c>
      <c r="H52" s="57">
        <v>275.59</v>
      </c>
      <c r="I52" s="58">
        <v>0.38</v>
      </c>
      <c r="J52" s="69">
        <v>236427</v>
      </c>
      <c r="K52" s="57">
        <v>275.63</v>
      </c>
      <c r="L52" s="58">
        <v>0.58</v>
      </c>
      <c r="M52" s="69">
        <v>38075</v>
      </c>
      <c r="N52" s="60">
        <v>221.82</v>
      </c>
      <c r="O52" s="101">
        <f aca="true" t="shared" si="2" ref="O52:O67">+N52*0.0317097</f>
        <v>7.033845654</v>
      </c>
      <c r="P52" s="83">
        <f aca="true" t="shared" si="3" ref="P52:P67">B52-$P$4</f>
        <v>4.899999999999977</v>
      </c>
      <c r="Q52" s="6">
        <f aca="true" t="shared" si="4" ref="Q52:Q67">H52-$P$4</f>
        <v>0.589999999999975</v>
      </c>
      <c r="AI52" s="23"/>
      <c r="AJ52" s="23"/>
      <c r="AK52" s="23"/>
      <c r="AL52" s="23"/>
      <c r="AM52" s="23"/>
    </row>
    <row r="53" spans="1:39" ht="18" customHeight="1">
      <c r="A53" s="66">
        <v>2551</v>
      </c>
      <c r="B53" s="67">
        <v>278.28</v>
      </c>
      <c r="C53" s="68">
        <v>83.9</v>
      </c>
      <c r="D53" s="81">
        <v>39382</v>
      </c>
      <c r="E53" s="67">
        <v>278.116</v>
      </c>
      <c r="F53" s="68">
        <v>73.7</v>
      </c>
      <c r="G53" s="81">
        <v>39383</v>
      </c>
      <c r="H53" s="67">
        <v>275.63</v>
      </c>
      <c r="I53" s="68">
        <v>0.39</v>
      </c>
      <c r="J53" s="69">
        <v>236415</v>
      </c>
      <c r="K53" s="67">
        <v>275.63</v>
      </c>
      <c r="L53" s="68">
        <v>0.39</v>
      </c>
      <c r="M53" s="69">
        <v>38090</v>
      </c>
      <c r="N53" s="70">
        <v>188.13</v>
      </c>
      <c r="O53" s="102">
        <f t="shared" si="2"/>
        <v>5.965545861</v>
      </c>
      <c r="P53" s="6">
        <f t="shared" si="3"/>
        <v>3.2799999999999727</v>
      </c>
      <c r="Q53" s="6">
        <f t="shared" si="4"/>
        <v>0.6299999999999955</v>
      </c>
      <c r="AI53" s="23"/>
      <c r="AJ53" s="23"/>
      <c r="AK53" s="23"/>
      <c r="AL53" s="23"/>
      <c r="AM53" s="23"/>
    </row>
    <row r="54" spans="1:39" ht="18" customHeight="1">
      <c r="A54" s="66">
        <v>2552</v>
      </c>
      <c r="B54" s="67">
        <v>278.6</v>
      </c>
      <c r="C54" s="68">
        <v>88</v>
      </c>
      <c r="D54" s="81">
        <v>39353</v>
      </c>
      <c r="E54" s="67">
        <v>278.09</v>
      </c>
      <c r="F54" s="68">
        <v>65.05</v>
      </c>
      <c r="G54" s="81">
        <v>39353</v>
      </c>
      <c r="H54" s="67">
        <v>275.48</v>
      </c>
      <c r="I54" s="68">
        <v>0.04</v>
      </c>
      <c r="J54" s="69">
        <v>238566</v>
      </c>
      <c r="K54" s="67">
        <v>275.48</v>
      </c>
      <c r="L54" s="68">
        <v>0.04</v>
      </c>
      <c r="M54" s="69">
        <v>38048</v>
      </c>
      <c r="N54" s="70">
        <v>183.05</v>
      </c>
      <c r="O54" s="102">
        <f t="shared" si="2"/>
        <v>5.804460585</v>
      </c>
      <c r="P54" s="6">
        <f t="shared" si="3"/>
        <v>3.6000000000000227</v>
      </c>
      <c r="Q54" s="6">
        <f t="shared" si="4"/>
        <v>0.4800000000000182</v>
      </c>
      <c r="R54" s="6"/>
      <c r="AI54" s="23"/>
      <c r="AJ54" s="23"/>
      <c r="AK54" s="23"/>
      <c r="AL54" s="23"/>
      <c r="AM54" s="23"/>
    </row>
    <row r="55" spans="1:39" ht="18" customHeight="1">
      <c r="A55" s="66">
        <v>2553</v>
      </c>
      <c r="B55" s="67">
        <v>279</v>
      </c>
      <c r="C55" s="68">
        <v>157.5</v>
      </c>
      <c r="D55" s="81">
        <v>40472</v>
      </c>
      <c r="E55" s="67">
        <v>278.735</v>
      </c>
      <c r="F55" s="68">
        <v>127.55</v>
      </c>
      <c r="G55" s="81">
        <v>40472</v>
      </c>
      <c r="H55" s="67">
        <v>275.61</v>
      </c>
      <c r="I55" s="68">
        <v>0.22</v>
      </c>
      <c r="J55" s="69">
        <v>238558</v>
      </c>
      <c r="K55" s="67">
        <v>275.61</v>
      </c>
      <c r="L55" s="68">
        <v>0.22</v>
      </c>
      <c r="M55" s="69">
        <v>238558</v>
      </c>
      <c r="N55" s="70">
        <v>107.62</v>
      </c>
      <c r="O55" s="102">
        <f t="shared" si="2"/>
        <v>3.412597914</v>
      </c>
      <c r="P55" s="6">
        <f t="shared" si="3"/>
        <v>4</v>
      </c>
      <c r="Q55" s="6">
        <f t="shared" si="4"/>
        <v>0.6100000000000136</v>
      </c>
      <c r="AI55" s="23"/>
      <c r="AJ55" s="23"/>
      <c r="AK55" s="23"/>
      <c r="AL55" s="23"/>
      <c r="AM55" s="23"/>
    </row>
    <row r="56" spans="1:39" ht="18" customHeight="1">
      <c r="A56" s="66">
        <v>2554</v>
      </c>
      <c r="B56" s="67">
        <v>279.76</v>
      </c>
      <c r="C56" s="68">
        <v>233.2</v>
      </c>
      <c r="D56" s="81">
        <v>40818</v>
      </c>
      <c r="E56" s="67">
        <v>279.193</v>
      </c>
      <c r="F56" s="68">
        <v>180.13</v>
      </c>
      <c r="G56" s="81">
        <v>40820</v>
      </c>
      <c r="H56" s="67">
        <v>275.43</v>
      </c>
      <c r="I56" s="68">
        <v>0.24</v>
      </c>
      <c r="J56" s="69">
        <v>238929</v>
      </c>
      <c r="K56" s="67">
        <v>275.437</v>
      </c>
      <c r="L56" s="68">
        <v>0.24</v>
      </c>
      <c r="M56" s="69">
        <v>238929</v>
      </c>
      <c r="N56" s="70">
        <v>316.95</v>
      </c>
      <c r="O56" s="103">
        <f t="shared" si="2"/>
        <v>10.050389415</v>
      </c>
      <c r="P56" s="6">
        <f t="shared" si="3"/>
        <v>4.759999999999991</v>
      </c>
      <c r="Q56" s="6">
        <f t="shared" si="4"/>
        <v>0.4300000000000068</v>
      </c>
      <c r="AI56" s="23"/>
      <c r="AJ56" s="23"/>
      <c r="AK56" s="23"/>
      <c r="AL56" s="23"/>
      <c r="AM56" s="23"/>
    </row>
    <row r="57" spans="1:39" ht="18" customHeight="1">
      <c r="A57" s="66">
        <v>2555</v>
      </c>
      <c r="B57" s="67">
        <v>278.22</v>
      </c>
      <c r="C57" s="68">
        <v>75.62</v>
      </c>
      <c r="D57" s="81">
        <v>41159</v>
      </c>
      <c r="E57" s="67">
        <v>277.545</v>
      </c>
      <c r="F57" s="68">
        <v>50.25</v>
      </c>
      <c r="G57" s="81">
        <v>41160</v>
      </c>
      <c r="H57" s="67">
        <v>275.19</v>
      </c>
      <c r="I57" s="68">
        <v>0.19</v>
      </c>
      <c r="J57" s="69">
        <v>239280</v>
      </c>
      <c r="K57" s="67">
        <v>275.193</v>
      </c>
      <c r="L57" s="68">
        <v>0.19</v>
      </c>
      <c r="M57" s="69">
        <v>239281</v>
      </c>
      <c r="N57" s="70">
        <v>125.27</v>
      </c>
      <c r="O57" s="72">
        <f t="shared" si="2"/>
        <v>3.9722741189999997</v>
      </c>
      <c r="P57" s="6">
        <f t="shared" si="3"/>
        <v>3.2200000000000273</v>
      </c>
      <c r="Q57" s="6">
        <f t="shared" si="4"/>
        <v>0.18999999999999773</v>
      </c>
      <c r="AI57" s="23"/>
      <c r="AJ57" s="23"/>
      <c r="AK57" s="23"/>
      <c r="AL57" s="23"/>
      <c r="AM57" s="23"/>
    </row>
    <row r="58" spans="1:39" ht="18" customHeight="1">
      <c r="A58" s="66">
        <v>2556</v>
      </c>
      <c r="B58" s="67">
        <v>278.32</v>
      </c>
      <c r="C58" s="68">
        <v>80.26</v>
      </c>
      <c r="D58" s="81">
        <v>41569</v>
      </c>
      <c r="E58" s="67">
        <v>277.66</v>
      </c>
      <c r="F58" s="68">
        <v>55.52</v>
      </c>
      <c r="G58" s="81">
        <v>41569</v>
      </c>
      <c r="H58" s="67">
        <v>275.15</v>
      </c>
      <c r="I58" s="68">
        <v>0.15</v>
      </c>
      <c r="J58" s="69">
        <v>239701</v>
      </c>
      <c r="K58" s="67">
        <v>275.15</v>
      </c>
      <c r="L58" s="68">
        <v>0.15</v>
      </c>
      <c r="M58" s="69">
        <v>239701</v>
      </c>
      <c r="N58" s="70">
        <v>126.97</v>
      </c>
      <c r="O58" s="72">
        <f t="shared" si="2"/>
        <v>4.026180609</v>
      </c>
      <c r="P58" s="6">
        <f t="shared" si="3"/>
        <v>3.319999999999993</v>
      </c>
      <c r="Q58" s="6">
        <f t="shared" si="4"/>
        <v>0.14999999999997726</v>
      </c>
      <c r="AI58" s="23"/>
      <c r="AJ58" s="23"/>
      <c r="AK58" s="23"/>
      <c r="AL58" s="23"/>
      <c r="AM58" s="23"/>
    </row>
    <row r="59" spans="1:39" ht="18" customHeight="1">
      <c r="A59" s="66">
        <v>2557</v>
      </c>
      <c r="B59" s="67">
        <v>277.49</v>
      </c>
      <c r="C59" s="68">
        <v>61.07</v>
      </c>
      <c r="D59" s="81">
        <v>41907</v>
      </c>
      <c r="E59" s="67">
        <v>276.712</v>
      </c>
      <c r="F59" s="68">
        <v>27.44</v>
      </c>
      <c r="G59" s="81">
        <v>41907</v>
      </c>
      <c r="H59" s="67">
        <v>275.34</v>
      </c>
      <c r="I59" s="68">
        <v>0.44</v>
      </c>
      <c r="J59" s="69">
        <v>240045</v>
      </c>
      <c r="K59" s="67">
        <v>275.34</v>
      </c>
      <c r="L59" s="68">
        <v>0.44</v>
      </c>
      <c r="M59" s="69">
        <v>240045</v>
      </c>
      <c r="N59" s="70">
        <v>68.54</v>
      </c>
      <c r="O59" s="72">
        <f t="shared" si="2"/>
        <v>2.173382838</v>
      </c>
      <c r="P59" s="6">
        <f t="shared" si="3"/>
        <v>2.490000000000009</v>
      </c>
      <c r="Q59" s="6">
        <f t="shared" si="4"/>
        <v>0.339999999999975</v>
      </c>
      <c r="AI59" s="23"/>
      <c r="AJ59" s="23"/>
      <c r="AK59" s="23"/>
      <c r="AL59" s="23"/>
      <c r="AM59" s="23"/>
    </row>
    <row r="60" spans="1:39" ht="18" customHeight="1">
      <c r="A60" s="66">
        <v>2558</v>
      </c>
      <c r="B60" s="67">
        <v>277.42</v>
      </c>
      <c r="C60" s="68">
        <v>77.4</v>
      </c>
      <c r="D60" s="81">
        <v>42265</v>
      </c>
      <c r="E60" s="67">
        <v>276.818</v>
      </c>
      <c r="F60" s="68">
        <v>40.55</v>
      </c>
      <c r="G60" s="81">
        <v>42265</v>
      </c>
      <c r="H60" s="67">
        <v>275.25</v>
      </c>
      <c r="I60" s="68">
        <v>0.15</v>
      </c>
      <c r="J60" s="69">
        <v>240416</v>
      </c>
      <c r="K60" s="67">
        <v>275.25</v>
      </c>
      <c r="L60" s="68">
        <v>0.15</v>
      </c>
      <c r="M60" s="69">
        <v>240416</v>
      </c>
      <c r="N60" s="67">
        <v>51.2</v>
      </c>
      <c r="O60" s="72">
        <f t="shared" si="2"/>
        <v>1.6235366400000002</v>
      </c>
      <c r="P60" s="6">
        <f t="shared" si="3"/>
        <v>2.420000000000016</v>
      </c>
      <c r="Q60" s="6">
        <f t="shared" si="4"/>
        <v>0.25</v>
      </c>
      <c r="AI60" s="23"/>
      <c r="AJ60" s="23"/>
      <c r="AK60" s="23"/>
      <c r="AL60" s="23"/>
      <c r="AM60" s="23"/>
    </row>
    <row r="61" spans="1:39" ht="18" customHeight="1">
      <c r="A61" s="66">
        <v>2559</v>
      </c>
      <c r="B61" s="67">
        <v>278.75</v>
      </c>
      <c r="C61" s="68">
        <v>120.32</v>
      </c>
      <c r="D61" s="81">
        <v>42627</v>
      </c>
      <c r="E61" s="67">
        <v>277.041</v>
      </c>
      <c r="F61" s="68">
        <v>40.2</v>
      </c>
      <c r="G61" s="81">
        <v>42627</v>
      </c>
      <c r="H61" s="67">
        <v>275.18</v>
      </c>
      <c r="I61" s="68">
        <v>0.09</v>
      </c>
      <c r="J61" s="69">
        <v>240764</v>
      </c>
      <c r="K61" s="67">
        <v>275.18</v>
      </c>
      <c r="L61" s="68">
        <v>0.09</v>
      </c>
      <c r="M61" s="69">
        <v>240764</v>
      </c>
      <c r="N61" s="70">
        <v>81.63</v>
      </c>
      <c r="O61" s="72">
        <f t="shared" si="2"/>
        <v>2.588462811</v>
      </c>
      <c r="P61" s="6">
        <f t="shared" si="3"/>
        <v>3.75</v>
      </c>
      <c r="Q61" s="6">
        <f t="shared" si="4"/>
        <v>0.18000000000000682</v>
      </c>
      <c r="AI61" s="23"/>
      <c r="AJ61" s="23"/>
      <c r="AK61" s="23"/>
      <c r="AL61" s="23"/>
      <c r="AM61" s="23"/>
    </row>
    <row r="62" spans="1:39" ht="18" customHeight="1">
      <c r="A62" s="66">
        <v>2560</v>
      </c>
      <c r="B62" s="67">
        <v>279.15</v>
      </c>
      <c r="C62" s="68">
        <v>153.62</v>
      </c>
      <c r="D62" s="81">
        <v>43035</v>
      </c>
      <c r="E62" s="67">
        <v>277.97</v>
      </c>
      <c r="F62" s="68">
        <v>81.16</v>
      </c>
      <c r="G62" s="81">
        <v>43035</v>
      </c>
      <c r="H62" s="67">
        <v>275.2</v>
      </c>
      <c r="I62" s="68">
        <v>0.05</v>
      </c>
      <c r="J62" s="69">
        <v>241185</v>
      </c>
      <c r="K62" s="67">
        <v>275.2</v>
      </c>
      <c r="L62" s="68">
        <v>0.05</v>
      </c>
      <c r="M62" s="69">
        <v>241185</v>
      </c>
      <c r="N62" s="70">
        <v>206.04</v>
      </c>
      <c r="O62" s="72">
        <f t="shared" si="2"/>
        <v>6.533466588</v>
      </c>
      <c r="P62" s="1">
        <f t="shared" si="3"/>
        <v>4.149999999999977</v>
      </c>
      <c r="Q62" s="6">
        <f t="shared" si="4"/>
        <v>0.19999999999998863</v>
      </c>
      <c r="AI62" s="23"/>
      <c r="AJ62" s="23"/>
      <c r="AK62" s="23"/>
      <c r="AL62" s="23"/>
      <c r="AM62" s="23"/>
    </row>
    <row r="63" spans="1:17" ht="18" customHeight="1">
      <c r="A63" s="66">
        <v>2561</v>
      </c>
      <c r="B63" s="67">
        <v>277.46</v>
      </c>
      <c r="C63" s="68">
        <v>56.98</v>
      </c>
      <c r="D63" s="81">
        <v>43377</v>
      </c>
      <c r="E63" s="67">
        <v>276.76</v>
      </c>
      <c r="F63" s="68">
        <v>30.72</v>
      </c>
      <c r="G63" s="81">
        <v>43396</v>
      </c>
      <c r="H63" s="67">
        <v>275.2</v>
      </c>
      <c r="I63" s="68">
        <v>0.5</v>
      </c>
      <c r="J63" s="69">
        <v>241865</v>
      </c>
      <c r="K63" s="67">
        <v>275.2</v>
      </c>
      <c r="L63" s="68">
        <v>0.5</v>
      </c>
      <c r="M63" s="69">
        <v>241865</v>
      </c>
      <c r="N63" s="70">
        <v>126.39</v>
      </c>
      <c r="O63" s="72">
        <f t="shared" si="2"/>
        <v>4.007788983</v>
      </c>
      <c r="P63" s="1">
        <f t="shared" si="3"/>
        <v>2.4599999999999795</v>
      </c>
      <c r="Q63" s="6">
        <f t="shared" si="4"/>
        <v>0.19999999999998863</v>
      </c>
    </row>
    <row r="64" spans="1:17" ht="18" customHeight="1">
      <c r="A64" s="66">
        <v>2562</v>
      </c>
      <c r="B64" s="67">
        <v>278.5</v>
      </c>
      <c r="C64" s="68">
        <v>92.3</v>
      </c>
      <c r="D64" s="81">
        <v>43688</v>
      </c>
      <c r="E64" s="67">
        <v>277.299</v>
      </c>
      <c r="F64" s="68">
        <v>48.4</v>
      </c>
      <c r="G64" s="81">
        <v>43688</v>
      </c>
      <c r="H64" s="67">
        <v>275.2</v>
      </c>
      <c r="I64" s="68">
        <v>0.5</v>
      </c>
      <c r="J64" s="69">
        <v>242223</v>
      </c>
      <c r="K64" s="67">
        <v>275.2</v>
      </c>
      <c r="L64" s="68">
        <v>0.5</v>
      </c>
      <c r="M64" s="69">
        <v>242223</v>
      </c>
      <c r="N64" s="70">
        <v>98.36</v>
      </c>
      <c r="O64" s="72">
        <f t="shared" si="2"/>
        <v>3.118966092</v>
      </c>
      <c r="P64" s="6">
        <f t="shared" si="3"/>
        <v>3.5</v>
      </c>
      <c r="Q64" s="6">
        <f t="shared" si="4"/>
        <v>0.19999999999998863</v>
      </c>
    </row>
    <row r="65" spans="1:17" ht="18" customHeight="1">
      <c r="A65" s="66">
        <v>2563</v>
      </c>
      <c r="B65" s="67">
        <v>277.98</v>
      </c>
      <c r="C65" s="68">
        <v>64.89</v>
      </c>
      <c r="D65" s="81">
        <v>44094</v>
      </c>
      <c r="E65" s="67">
        <v>277.548</v>
      </c>
      <c r="F65" s="68">
        <v>49.8</v>
      </c>
      <c r="G65" s="81">
        <v>44094</v>
      </c>
      <c r="H65" s="67">
        <v>275</v>
      </c>
      <c r="I65" s="68">
        <v>0</v>
      </c>
      <c r="J65" s="69">
        <v>242271</v>
      </c>
      <c r="K65" s="67">
        <v>275</v>
      </c>
      <c r="L65" s="68">
        <v>0</v>
      </c>
      <c r="M65" s="69">
        <v>242271</v>
      </c>
      <c r="N65" s="70">
        <v>79.88</v>
      </c>
      <c r="O65" s="72">
        <f t="shared" si="2"/>
        <v>2.532970836</v>
      </c>
      <c r="P65" s="6">
        <f t="shared" si="3"/>
        <v>2.980000000000018</v>
      </c>
      <c r="Q65" s="6">
        <f t="shared" si="4"/>
        <v>0</v>
      </c>
    </row>
    <row r="66" spans="1:17" ht="18" customHeight="1">
      <c r="A66" s="66">
        <v>2564</v>
      </c>
      <c r="B66" s="67">
        <v>278.36</v>
      </c>
      <c r="C66" s="68">
        <v>77.9</v>
      </c>
      <c r="D66" s="81">
        <v>44462</v>
      </c>
      <c r="E66" s="67">
        <v>277.868</v>
      </c>
      <c r="F66" s="68">
        <v>59.09</v>
      </c>
      <c r="G66" s="81">
        <v>44465</v>
      </c>
      <c r="H66" s="67">
        <v>275.25</v>
      </c>
      <c r="I66" s="68">
        <v>0.75</v>
      </c>
      <c r="J66" s="69">
        <v>242658</v>
      </c>
      <c r="K66" s="67">
        <v>275.255</v>
      </c>
      <c r="L66" s="68">
        <v>0.8</v>
      </c>
      <c r="M66" s="69">
        <v>242659</v>
      </c>
      <c r="N66" s="70">
        <v>160.73</v>
      </c>
      <c r="O66" s="72">
        <f t="shared" si="2"/>
        <v>5.096700081</v>
      </c>
      <c r="P66" s="6">
        <f t="shared" si="3"/>
        <v>3.3600000000000136</v>
      </c>
      <c r="Q66" s="6">
        <f t="shared" si="4"/>
        <v>0.25</v>
      </c>
    </row>
    <row r="67" spans="1:17" ht="18" customHeight="1">
      <c r="A67" s="66">
        <v>2565</v>
      </c>
      <c r="B67" s="67">
        <v>279.74</v>
      </c>
      <c r="C67" s="68">
        <v>143.36</v>
      </c>
      <c r="D67" s="81">
        <v>44702</v>
      </c>
      <c r="E67" s="67">
        <v>278.985</v>
      </c>
      <c r="F67" s="68">
        <v>107.25</v>
      </c>
      <c r="G67" s="81">
        <v>44702</v>
      </c>
      <c r="H67" s="67">
        <v>275.2</v>
      </c>
      <c r="I67" s="68">
        <v>0.3</v>
      </c>
      <c r="J67" s="69">
        <v>243339</v>
      </c>
      <c r="K67" s="67">
        <v>275.2</v>
      </c>
      <c r="L67" s="68">
        <v>0.3</v>
      </c>
      <c r="M67" s="69">
        <v>243340</v>
      </c>
      <c r="N67" s="70">
        <v>195.96</v>
      </c>
      <c r="O67" s="72">
        <f t="shared" si="2"/>
        <v>6.213832812000001</v>
      </c>
      <c r="P67" s="6">
        <f t="shared" si="3"/>
        <v>4.740000000000009</v>
      </c>
      <c r="Q67" s="6">
        <f t="shared" si="4"/>
        <v>0.19999999999998863</v>
      </c>
    </row>
    <row r="68" spans="1:17" ht="18" customHeight="1">
      <c r="A68" s="66"/>
      <c r="B68" s="67"/>
      <c r="C68" s="68"/>
      <c r="D68" s="81"/>
      <c r="E68" s="67"/>
      <c r="F68" s="68"/>
      <c r="G68" s="81"/>
      <c r="H68" s="67"/>
      <c r="I68" s="68"/>
      <c r="J68" s="69"/>
      <c r="K68" s="67"/>
      <c r="L68" s="68"/>
      <c r="M68" s="69"/>
      <c r="N68" s="70"/>
      <c r="O68" s="72"/>
      <c r="P68" s="6"/>
      <c r="Q68" s="6"/>
    </row>
    <row r="69" spans="1:15" ht="18" customHeight="1">
      <c r="A69" s="66"/>
      <c r="B69" s="67"/>
      <c r="C69" s="68"/>
      <c r="D69" s="104"/>
      <c r="E69" s="70"/>
      <c r="F69" s="68"/>
      <c r="G69" s="104"/>
      <c r="H69" s="67"/>
      <c r="I69" s="68"/>
      <c r="J69" s="104"/>
      <c r="K69" s="67"/>
      <c r="L69" s="68"/>
      <c r="M69" s="104"/>
      <c r="N69" s="70"/>
      <c r="O69" s="103"/>
    </row>
    <row r="70" spans="1:15" ht="18" customHeight="1">
      <c r="A70" s="133" t="s">
        <v>3</v>
      </c>
      <c r="B70" s="135">
        <f>MAX(B52:B69,B9:B42)</f>
        <v>279.9</v>
      </c>
      <c r="C70" s="74">
        <f>MAX(C52:C69,C9:C42)</f>
        <v>370</v>
      </c>
      <c r="D70" s="81">
        <v>237672</v>
      </c>
      <c r="E70" s="135">
        <f>MAX(E52:E69,E9:E42)</f>
        <v>279.193</v>
      </c>
      <c r="F70" s="74">
        <f>MAX(F52:F69,F9:F42)</f>
        <v>329.493</v>
      </c>
      <c r="G70" s="69">
        <v>234992</v>
      </c>
      <c r="H70" s="135">
        <f>MAX(H52:H69,H9:H42)</f>
        <v>275.63</v>
      </c>
      <c r="I70" s="74">
        <f>MAX(I52:I69,I9:I42)</f>
        <v>1.44</v>
      </c>
      <c r="J70" s="69">
        <v>234697</v>
      </c>
      <c r="K70" s="135">
        <f>MAX(K52:K69,K9:K42)</f>
        <v>275.63</v>
      </c>
      <c r="L70" s="74">
        <f>MAX(L52:L69,L9:L42)</f>
        <v>1.44</v>
      </c>
      <c r="M70" s="69">
        <v>234697</v>
      </c>
      <c r="N70" s="135">
        <f>MAX(N52:N69,N9:N42)</f>
        <v>316.95</v>
      </c>
      <c r="O70" s="102">
        <f>MAX(O52:O69,O9:O42)</f>
        <v>10.050389415</v>
      </c>
    </row>
    <row r="71" spans="1:15" ht="18" customHeight="1">
      <c r="A71" s="133" t="s">
        <v>13</v>
      </c>
      <c r="B71" s="135">
        <f>AVERAGE(B52:B69,B9:B42)</f>
        <v>278.45205999999996</v>
      </c>
      <c r="C71" s="74">
        <f>AVERAGE(C52:C69,C9:C42)</f>
        <v>117.29719999999999</v>
      </c>
      <c r="D71" s="134"/>
      <c r="E71" s="135">
        <f>AVERAGE(E52:E69,E9:E42)</f>
        <v>277.3630600000001</v>
      </c>
      <c r="F71" s="74">
        <f>AVERAGE(F52:F69,F9:F42)</f>
        <v>84.96770000000001</v>
      </c>
      <c r="G71" s="134"/>
      <c r="H71" s="135">
        <f>AVERAGE(H52:H69,H9:H42)</f>
        <v>275.3791199999999</v>
      </c>
      <c r="I71" s="74">
        <f>AVERAGE(I52:I69,I9:I42)</f>
        <v>0.2771428571428571</v>
      </c>
      <c r="J71" s="134"/>
      <c r="K71" s="135">
        <f>AVERAGE(K52:K69,K9:K42)</f>
        <v>275.3839</v>
      </c>
      <c r="L71" s="74">
        <f>AVERAGE(L52:L69,L9:L42)</f>
        <v>0.27879999999999994</v>
      </c>
      <c r="M71" s="134"/>
      <c r="N71" s="135">
        <f>AVERAGE(N52:N69,N9:N42)</f>
        <v>152.79423999999995</v>
      </c>
      <c r="O71" s="102">
        <f>AVERAGE(O52:O69,O9:O42)</f>
        <v>4.811571894776</v>
      </c>
    </row>
    <row r="72" spans="1:15" ht="18" customHeight="1">
      <c r="A72" s="140" t="s">
        <v>4</v>
      </c>
      <c r="B72" s="135">
        <f>MIN(B52:B69,B9:B42)</f>
        <v>277.3</v>
      </c>
      <c r="C72" s="138">
        <f>MIN(C52:C69,C9:C42)</f>
        <v>33.67</v>
      </c>
      <c r="D72" s="69">
        <v>236202</v>
      </c>
      <c r="E72" s="135">
        <f>MIN(E52:E69,E9:E42)</f>
        <v>250.893</v>
      </c>
      <c r="F72" s="138">
        <f>MIN(F52:F69,F9:F42)</f>
        <v>20.02</v>
      </c>
      <c r="G72" s="69">
        <v>236206</v>
      </c>
      <c r="H72" s="135">
        <f>MIN(H52:H69,H9:H42)</f>
        <v>275</v>
      </c>
      <c r="I72" s="138">
        <f>MIN(I52:I69,I9:I42)</f>
        <v>0</v>
      </c>
      <c r="J72" s="69">
        <v>236028</v>
      </c>
      <c r="K72" s="135">
        <f>MIN(K52:K69,K9:K42)</f>
        <v>275</v>
      </c>
      <c r="L72" s="138">
        <f>MIN(L52:L69,L9:L42)</f>
        <v>0</v>
      </c>
      <c r="M72" s="69">
        <v>236028</v>
      </c>
      <c r="N72" s="135">
        <f>MIN(N52:N69,N9:N42)</f>
        <v>37.411</v>
      </c>
      <c r="O72" s="139">
        <f>MIN(O52:O69,O9:O42)</f>
        <v>1.19</v>
      </c>
    </row>
    <row r="73" spans="1:15" ht="18" customHeight="1">
      <c r="A73" s="105" t="s">
        <v>30</v>
      </c>
      <c r="B73" s="106"/>
      <c r="C73" s="106"/>
      <c r="D73" s="137"/>
      <c r="E73" s="136"/>
      <c r="F73" s="106"/>
      <c r="G73" s="137"/>
      <c r="H73" s="106"/>
      <c r="I73" s="106"/>
      <c r="J73" s="137"/>
      <c r="K73" s="106"/>
      <c r="L73" s="106"/>
      <c r="M73" s="137"/>
      <c r="N73" s="136"/>
      <c r="O73" s="136"/>
    </row>
    <row r="74" spans="1:15" ht="18" customHeight="1">
      <c r="A74" s="23"/>
      <c r="C74" s="36"/>
      <c r="D74" s="107"/>
      <c r="E74" s="23"/>
      <c r="F74" s="36"/>
      <c r="G74" s="107"/>
      <c r="H74" s="36"/>
      <c r="I74" s="36"/>
      <c r="J74" s="107"/>
      <c r="K74" s="36"/>
      <c r="L74" s="36"/>
      <c r="M74" s="107"/>
      <c r="N74" s="23"/>
      <c r="O74" s="23"/>
    </row>
    <row r="75" spans="1:15" ht="18" customHeight="1">
      <c r="A75" s="23"/>
      <c r="B75" s="36"/>
      <c r="C75" s="36"/>
      <c r="D75" s="107"/>
      <c r="E75" s="23"/>
      <c r="F75" s="36"/>
      <c r="G75" s="107"/>
      <c r="H75" s="36"/>
      <c r="I75" s="36"/>
      <c r="J75" s="107"/>
      <c r="K75" s="36"/>
      <c r="L75" s="36"/>
      <c r="M75" s="107"/>
      <c r="N75" s="23"/>
      <c r="O75" s="23"/>
    </row>
    <row r="76" spans="1:15" ht="18" customHeight="1">
      <c r="A76" s="23"/>
      <c r="B76" s="36"/>
      <c r="C76" s="36"/>
      <c r="D76" s="107"/>
      <c r="E76" s="23"/>
      <c r="F76" s="36"/>
      <c r="G76" s="107"/>
      <c r="H76" s="36"/>
      <c r="I76" s="36"/>
      <c r="J76" s="107"/>
      <c r="K76" s="36"/>
      <c r="L76" s="36"/>
      <c r="M76" s="107"/>
      <c r="N76" s="23"/>
      <c r="O76" s="23"/>
    </row>
    <row r="77" spans="1:15" ht="18" customHeight="1">
      <c r="A77" s="23"/>
      <c r="B77" s="36"/>
      <c r="C77" s="36"/>
      <c r="D77" s="107"/>
      <c r="E77" s="23"/>
      <c r="F77" s="36"/>
      <c r="G77" s="107"/>
      <c r="H77" s="36"/>
      <c r="I77" s="36"/>
      <c r="J77" s="107"/>
      <c r="K77" s="36"/>
      <c r="L77" s="36"/>
      <c r="M77" s="107"/>
      <c r="N77" s="23"/>
      <c r="O77" s="23"/>
    </row>
    <row r="78" spans="1:15" ht="18" customHeight="1">
      <c r="A78" s="23"/>
      <c r="B78" s="36"/>
      <c r="C78" s="36"/>
      <c r="D78" s="107"/>
      <c r="E78" s="23"/>
      <c r="F78" s="36"/>
      <c r="G78" s="107"/>
      <c r="H78" s="36"/>
      <c r="I78" s="36"/>
      <c r="J78" s="107"/>
      <c r="K78" s="36"/>
      <c r="L78" s="36"/>
      <c r="M78" s="107"/>
      <c r="N78" s="23"/>
      <c r="O78" s="23"/>
    </row>
    <row r="79" spans="1:15" ht="18" customHeight="1">
      <c r="A79" s="23"/>
      <c r="B79" s="36"/>
      <c r="C79" s="36"/>
      <c r="D79" s="107"/>
      <c r="E79" s="23"/>
      <c r="F79" s="36"/>
      <c r="G79" s="107"/>
      <c r="H79" s="36"/>
      <c r="I79" s="36"/>
      <c r="J79" s="107"/>
      <c r="K79" s="36"/>
      <c r="L79" s="36"/>
      <c r="M79" s="107"/>
      <c r="N79" s="23"/>
      <c r="O79" s="23"/>
    </row>
    <row r="80" spans="1:15" ht="18" customHeight="1">
      <c r="A80" s="23"/>
      <c r="B80" s="36"/>
      <c r="C80" s="36"/>
      <c r="D80" s="107"/>
      <c r="E80" s="23"/>
      <c r="F80" s="36"/>
      <c r="G80" s="107"/>
      <c r="H80" s="36"/>
      <c r="I80" s="36"/>
      <c r="J80" s="107"/>
      <c r="K80" s="36"/>
      <c r="L80" s="36"/>
      <c r="M80" s="107"/>
      <c r="N80" s="23"/>
      <c r="O80" s="23"/>
    </row>
    <row r="81" spans="1:15" ht="18" customHeight="1">
      <c r="A81" s="23"/>
      <c r="B81" s="36"/>
      <c r="C81" s="36"/>
      <c r="D81" s="107"/>
      <c r="E81" s="23"/>
      <c r="F81" s="36"/>
      <c r="G81" s="107"/>
      <c r="H81" s="36"/>
      <c r="I81" s="36"/>
      <c r="J81" s="107"/>
      <c r="K81" s="36"/>
      <c r="L81" s="36"/>
      <c r="M81" s="107"/>
      <c r="N81" s="23"/>
      <c r="O81" s="23"/>
    </row>
    <row r="82" spans="1:15" ht="18" customHeight="1">
      <c r="A82" s="23"/>
      <c r="B82" s="36"/>
      <c r="C82" s="36"/>
      <c r="D82" s="107"/>
      <c r="E82" s="23"/>
      <c r="F82" s="36"/>
      <c r="G82" s="107"/>
      <c r="H82" s="36"/>
      <c r="I82" s="36"/>
      <c r="J82" s="107"/>
      <c r="K82" s="36"/>
      <c r="L82" s="36"/>
      <c r="M82" s="107"/>
      <c r="N82" s="23"/>
      <c r="O82" s="23"/>
    </row>
    <row r="83" spans="1:15" ht="18.75">
      <c r="A83" s="23"/>
      <c r="B83" s="36"/>
      <c r="C83" s="36"/>
      <c r="D83" s="107"/>
      <c r="E83" s="23"/>
      <c r="F83" s="36"/>
      <c r="G83" s="107"/>
      <c r="H83" s="36"/>
      <c r="I83" s="36"/>
      <c r="J83" s="107"/>
      <c r="K83" s="36"/>
      <c r="L83" s="36"/>
      <c r="M83" s="107"/>
      <c r="N83" s="36"/>
      <c r="O83" s="36"/>
    </row>
    <row r="84" spans="2:11" ht="18.75">
      <c r="B84" s="36"/>
      <c r="C84" s="36"/>
      <c r="D84" s="107"/>
      <c r="E84" s="36"/>
      <c r="F84" s="36"/>
      <c r="G84" s="107"/>
      <c r="H84" s="36"/>
      <c r="I84" s="36"/>
      <c r="J84" s="107"/>
      <c r="K84" s="36"/>
    </row>
    <row r="85" spans="2:10" ht="18.75">
      <c r="B85" s="36"/>
      <c r="C85" s="36"/>
      <c r="D85" s="107"/>
      <c r="E85" s="23"/>
      <c r="F85" s="36"/>
      <c r="G85" s="107"/>
      <c r="H85" s="36"/>
      <c r="I85" s="36"/>
      <c r="J85" s="107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43">
      <selection activeCell="AF57" sqref="AF57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3.16015625" style="1" customWidth="1"/>
    <col min="26" max="26" width="14.5" style="1" customWidth="1"/>
    <col min="27" max="27" width="10.66015625" style="1" customWidth="1"/>
    <col min="28" max="28" width="13.83203125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275</v>
      </c>
      <c r="AC2" s="5" t="s">
        <v>24</v>
      </c>
    </row>
    <row r="3" spans="24:28" ht="18.75">
      <c r="X3" s="141" t="s">
        <v>20</v>
      </c>
      <c r="Y3" s="108" t="s">
        <v>21</v>
      </c>
      <c r="Z3" s="109" t="s">
        <v>25</v>
      </c>
      <c r="AA3" s="108" t="s">
        <v>23</v>
      </c>
      <c r="AB3" s="109" t="s">
        <v>27</v>
      </c>
    </row>
    <row r="4" spans="24:28" ht="18.75">
      <c r="X4" s="142"/>
      <c r="Y4" s="110" t="s">
        <v>22</v>
      </c>
      <c r="Z4" s="111" t="s">
        <v>26</v>
      </c>
      <c r="AA4" s="110" t="s">
        <v>22</v>
      </c>
      <c r="AB4" s="111" t="s">
        <v>26</v>
      </c>
    </row>
    <row r="5" spans="24:28" ht="18.75">
      <c r="X5" s="112">
        <v>2516</v>
      </c>
      <c r="Y5" s="113">
        <v>3.7099999999999795</v>
      </c>
      <c r="Z5" s="114">
        <v>183</v>
      </c>
      <c r="AA5" s="115"/>
      <c r="AB5" s="116"/>
    </row>
    <row r="6" spans="24:28" ht="18.75">
      <c r="X6" s="112">
        <v>2517</v>
      </c>
      <c r="Y6" s="113">
        <v>3.339999999999975</v>
      </c>
      <c r="Z6" s="114">
        <v>116</v>
      </c>
      <c r="AA6" s="117"/>
      <c r="AB6" s="118"/>
    </row>
    <row r="7" spans="24:28" ht="18.75">
      <c r="X7" s="112">
        <v>2518</v>
      </c>
      <c r="Y7" s="113">
        <v>2.730000000000018</v>
      </c>
      <c r="Z7" s="114">
        <v>76</v>
      </c>
      <c r="AA7" s="117"/>
      <c r="AB7" s="119"/>
    </row>
    <row r="8" spans="24:28" ht="18.75">
      <c r="X8" s="112">
        <v>2519</v>
      </c>
      <c r="Y8" s="113">
        <v>2.930000000000007</v>
      </c>
      <c r="Z8" s="114">
        <v>85</v>
      </c>
      <c r="AA8" s="117"/>
      <c r="AB8" s="119"/>
    </row>
    <row r="9" spans="24:28" ht="18.75">
      <c r="X9" s="112">
        <v>2520</v>
      </c>
      <c r="Y9" s="113">
        <v>3.920000000000016</v>
      </c>
      <c r="Z9" s="114">
        <v>232</v>
      </c>
      <c r="AA9" s="117"/>
      <c r="AB9" s="119"/>
    </row>
    <row r="10" spans="24:28" ht="18.75">
      <c r="X10" s="112">
        <v>2521</v>
      </c>
      <c r="Y10" s="113">
        <v>3.12</v>
      </c>
      <c r="Z10" s="114">
        <v>92</v>
      </c>
      <c r="AA10" s="117"/>
      <c r="AB10" s="119"/>
    </row>
    <row r="11" spans="24:28" ht="18.75">
      <c r="X11" s="112">
        <v>2522</v>
      </c>
      <c r="Y11" s="113">
        <v>2.9499999999999886</v>
      </c>
      <c r="Z11" s="114">
        <v>88.2</v>
      </c>
      <c r="AA11" s="117"/>
      <c r="AB11" s="119"/>
    </row>
    <row r="12" spans="24:28" ht="18.75">
      <c r="X12" s="112">
        <v>2523</v>
      </c>
      <c r="Y12" s="113">
        <v>3.240000000000009</v>
      </c>
      <c r="Z12" s="114">
        <v>114</v>
      </c>
      <c r="AA12" s="117"/>
      <c r="AB12" s="119"/>
    </row>
    <row r="13" spans="24:28" ht="18.75">
      <c r="X13" s="112">
        <v>2524</v>
      </c>
      <c r="Y13" s="113">
        <v>4.12</v>
      </c>
      <c r="Z13" s="114">
        <v>180</v>
      </c>
      <c r="AA13" s="117"/>
      <c r="AB13" s="119"/>
    </row>
    <row r="14" spans="24:28" ht="18.75">
      <c r="X14" s="112">
        <v>2525</v>
      </c>
      <c r="Y14" s="113">
        <v>3.7900000000000205</v>
      </c>
      <c r="Z14" s="114">
        <v>118</v>
      </c>
      <c r="AA14" s="117"/>
      <c r="AB14" s="119"/>
    </row>
    <row r="15" spans="24:28" ht="18.75">
      <c r="X15" s="112">
        <v>2526</v>
      </c>
      <c r="Y15" s="113">
        <v>3.920000000000016</v>
      </c>
      <c r="Z15" s="114">
        <v>106.68</v>
      </c>
      <c r="AA15" s="117"/>
      <c r="AB15" s="119"/>
    </row>
    <row r="16" spans="24:28" ht="18.75">
      <c r="X16" s="112">
        <v>2527</v>
      </c>
      <c r="Y16" s="113">
        <v>3.240000000000009</v>
      </c>
      <c r="Z16" s="114">
        <v>79.4</v>
      </c>
      <c r="AA16" s="117"/>
      <c r="AB16" s="119"/>
    </row>
    <row r="17" spans="24:28" ht="18.75">
      <c r="X17" s="112">
        <v>2528</v>
      </c>
      <c r="Y17" s="113">
        <v>3.94</v>
      </c>
      <c r="Z17" s="114">
        <v>195</v>
      </c>
      <c r="AA17" s="117"/>
      <c r="AB17" s="119"/>
    </row>
    <row r="18" spans="24:28" ht="18.75">
      <c r="X18" s="112">
        <v>2529</v>
      </c>
      <c r="Y18" s="113">
        <v>2.5299999999999727</v>
      </c>
      <c r="Z18" s="114">
        <v>49.4</v>
      </c>
      <c r="AA18" s="117"/>
      <c r="AB18" s="119"/>
    </row>
    <row r="19" spans="24:28" ht="18.75">
      <c r="X19" s="112">
        <v>2530</v>
      </c>
      <c r="Y19" s="113">
        <v>3.170000000000016</v>
      </c>
      <c r="Z19" s="114">
        <v>101.45</v>
      </c>
      <c r="AA19" s="117"/>
      <c r="AB19" s="119"/>
    </row>
    <row r="20" spans="24:28" ht="18.75">
      <c r="X20" s="112">
        <v>2531</v>
      </c>
      <c r="Y20" s="113">
        <v>3.839999999999975</v>
      </c>
      <c r="Z20" s="114">
        <v>163.1</v>
      </c>
      <c r="AA20" s="117"/>
      <c r="AB20" s="119"/>
    </row>
    <row r="21" spans="24:28" ht="18.75">
      <c r="X21" s="112">
        <v>2532</v>
      </c>
      <c r="Y21" s="113">
        <v>2.94</v>
      </c>
      <c r="Z21" s="114">
        <v>67.1</v>
      </c>
      <c r="AA21" s="117"/>
      <c r="AB21" s="119"/>
    </row>
    <row r="22" spans="24:28" ht="18.75">
      <c r="X22" s="112">
        <v>2533</v>
      </c>
      <c r="Y22" s="113">
        <v>3.7900000000000205</v>
      </c>
      <c r="Z22" s="114">
        <v>147.92</v>
      </c>
      <c r="AA22" s="117"/>
      <c r="AB22" s="119"/>
    </row>
    <row r="23" spans="24:28" ht="18.75">
      <c r="X23" s="112">
        <v>2534</v>
      </c>
      <c r="Y23" s="113">
        <v>3.730000000000018</v>
      </c>
      <c r="Z23" s="114">
        <v>129.75</v>
      </c>
      <c r="AA23" s="117"/>
      <c r="AB23" s="119"/>
    </row>
    <row r="24" spans="24:28" ht="18.75">
      <c r="X24" s="120">
        <v>2535</v>
      </c>
      <c r="Y24" s="113">
        <v>2.81</v>
      </c>
      <c r="Z24" s="114">
        <v>58.4</v>
      </c>
      <c r="AA24" s="117"/>
      <c r="AB24" s="119"/>
    </row>
    <row r="25" spans="24:28" ht="18.75">
      <c r="X25" s="120">
        <v>2536</v>
      </c>
      <c r="Y25" s="113">
        <v>2.69</v>
      </c>
      <c r="Z25" s="114">
        <v>51.2</v>
      </c>
      <c r="AA25" s="117"/>
      <c r="AB25" s="119"/>
    </row>
    <row r="26" spans="24:28" ht="18.75">
      <c r="X26" s="112">
        <v>2537</v>
      </c>
      <c r="Y26" s="113">
        <v>3.490000000000009</v>
      </c>
      <c r="Z26" s="114">
        <v>80.16</v>
      </c>
      <c r="AA26" s="117"/>
      <c r="AB26" s="119"/>
    </row>
    <row r="27" spans="24:28" ht="18.75">
      <c r="X27" s="112">
        <v>2538</v>
      </c>
      <c r="Y27" s="113">
        <v>4.25</v>
      </c>
      <c r="Z27" s="114">
        <v>225.5</v>
      </c>
      <c r="AA27" s="117"/>
      <c r="AB27" s="119"/>
    </row>
    <row r="28" spans="24:28" ht="18.75">
      <c r="X28" s="112">
        <v>2539</v>
      </c>
      <c r="Y28" s="113">
        <v>3.38</v>
      </c>
      <c r="Z28" s="114">
        <v>94</v>
      </c>
      <c r="AA28" s="117"/>
      <c r="AB28" s="119"/>
    </row>
    <row r="29" spans="24:28" ht="18.75">
      <c r="X29" s="112">
        <v>2540</v>
      </c>
      <c r="Y29" s="113">
        <v>3.1999999999999886</v>
      </c>
      <c r="Z29" s="114">
        <v>79.7</v>
      </c>
      <c r="AA29" s="117"/>
      <c r="AB29" s="119"/>
    </row>
    <row r="30" spans="24:28" ht="18.75">
      <c r="X30" s="112">
        <v>2541</v>
      </c>
      <c r="Y30" s="113">
        <v>2.3999999999999773</v>
      </c>
      <c r="Z30" s="114">
        <v>39.5</v>
      </c>
      <c r="AA30" s="117"/>
      <c r="AB30" s="119"/>
    </row>
    <row r="31" spans="24:28" ht="18.75">
      <c r="X31" s="112">
        <v>2542</v>
      </c>
      <c r="Y31" s="113">
        <v>4.600000000000023</v>
      </c>
      <c r="Z31" s="114">
        <v>338</v>
      </c>
      <c r="AA31" s="117"/>
      <c r="AB31" s="119"/>
    </row>
    <row r="32" spans="24:28" ht="18.75">
      <c r="X32" s="112">
        <v>2543</v>
      </c>
      <c r="Y32" s="113">
        <v>3.152999999999963</v>
      </c>
      <c r="Z32" s="114">
        <v>98.34</v>
      </c>
      <c r="AA32" s="117"/>
      <c r="AB32" s="119"/>
    </row>
    <row r="33" spans="24:28" ht="18.75">
      <c r="X33" s="112">
        <v>2544</v>
      </c>
      <c r="Y33" s="113">
        <v>3.3999999999999773</v>
      </c>
      <c r="Z33" s="114">
        <v>98.8</v>
      </c>
      <c r="AA33" s="117"/>
      <c r="AB33" s="119"/>
    </row>
    <row r="34" spans="24:28" ht="18.75">
      <c r="X34" s="112">
        <v>2545</v>
      </c>
      <c r="Y34" s="113">
        <v>4.230000000000018</v>
      </c>
      <c r="Z34" s="114">
        <v>122.8</v>
      </c>
      <c r="AA34" s="117"/>
      <c r="AB34" s="119"/>
    </row>
    <row r="35" spans="24:28" ht="18.75">
      <c r="X35" s="112">
        <v>2546</v>
      </c>
      <c r="Y35" s="113">
        <v>2.3000000000000114</v>
      </c>
      <c r="Z35" s="114">
        <v>33.67</v>
      </c>
      <c r="AA35" s="117"/>
      <c r="AB35" s="119"/>
    </row>
    <row r="36" spans="24:28" ht="18.75">
      <c r="X36" s="112">
        <v>2547</v>
      </c>
      <c r="Y36" s="113">
        <v>2.87</v>
      </c>
      <c r="Z36" s="114">
        <v>47.25</v>
      </c>
      <c r="AA36" s="117"/>
      <c r="AB36" s="119"/>
    </row>
    <row r="37" spans="24:28" ht="18.75">
      <c r="X37" s="112">
        <v>2548</v>
      </c>
      <c r="Y37" s="113">
        <v>3.63</v>
      </c>
      <c r="Z37" s="114">
        <v>94.52</v>
      </c>
      <c r="AA37" s="117"/>
      <c r="AB37" s="119"/>
    </row>
    <row r="38" spans="24:28" ht="18.75">
      <c r="X38" s="112">
        <v>2549</v>
      </c>
      <c r="Y38" s="113">
        <v>4.319999999999993</v>
      </c>
      <c r="Z38" s="114">
        <v>142.7</v>
      </c>
      <c r="AA38" s="117"/>
      <c r="AB38" s="119"/>
    </row>
    <row r="39" spans="24:28" ht="18.75">
      <c r="X39" s="112">
        <v>2550</v>
      </c>
      <c r="Y39" s="113">
        <v>4.899999999999977</v>
      </c>
      <c r="Z39" s="114">
        <v>370</v>
      </c>
      <c r="AA39" s="117"/>
      <c r="AB39" s="119"/>
    </row>
    <row r="40" spans="24:28" ht="18.75">
      <c r="X40" s="112">
        <v>2551</v>
      </c>
      <c r="Y40" s="113">
        <v>3.2799999999999727</v>
      </c>
      <c r="Z40" s="114">
        <v>83.9</v>
      </c>
      <c r="AA40" s="117"/>
      <c r="AB40" s="119"/>
    </row>
    <row r="41" spans="24:28" ht="18.75">
      <c r="X41" s="112">
        <v>2552</v>
      </c>
      <c r="Y41" s="113">
        <v>3.6</v>
      </c>
      <c r="Z41" s="114">
        <v>88</v>
      </c>
      <c r="AA41" s="117"/>
      <c r="AB41" s="119"/>
    </row>
    <row r="42" spans="24:28" ht="18.75">
      <c r="X42" s="121">
        <v>2553</v>
      </c>
      <c r="Y42" s="122">
        <v>4</v>
      </c>
      <c r="Z42" s="123">
        <v>157.5</v>
      </c>
      <c r="AA42" s="117"/>
      <c r="AB42" s="119"/>
    </row>
    <row r="43" spans="24:28" ht="18.75">
      <c r="X43" s="112">
        <v>2554</v>
      </c>
      <c r="Y43" s="113">
        <v>4.76</v>
      </c>
      <c r="Z43" s="114">
        <v>233.2</v>
      </c>
      <c r="AA43" s="117"/>
      <c r="AB43" s="119"/>
    </row>
    <row r="44" spans="24:28" ht="18.75">
      <c r="X44" s="121">
        <v>2555</v>
      </c>
      <c r="Y44" s="124">
        <v>3.22</v>
      </c>
      <c r="Z44" s="125">
        <v>75.62</v>
      </c>
      <c r="AA44" s="117"/>
      <c r="AB44" s="119"/>
    </row>
    <row r="45" spans="24:28" ht="18.75">
      <c r="X45" s="112">
        <v>2556</v>
      </c>
      <c r="Y45" s="124">
        <v>3.32</v>
      </c>
      <c r="Z45" s="125">
        <v>80.26</v>
      </c>
      <c r="AA45" s="117"/>
      <c r="AB45" s="119"/>
    </row>
    <row r="46" spans="24:28" ht="18.75">
      <c r="X46" s="121">
        <v>2557</v>
      </c>
      <c r="Y46" s="124">
        <v>2.49</v>
      </c>
      <c r="Z46" s="125">
        <v>61.07</v>
      </c>
      <c r="AA46" s="117"/>
      <c r="AB46" s="119"/>
    </row>
    <row r="47" spans="24:28" ht="18.75">
      <c r="X47" s="112">
        <v>2558</v>
      </c>
      <c r="Y47" s="124">
        <v>2.42</v>
      </c>
      <c r="Z47" s="114">
        <v>77.4</v>
      </c>
      <c r="AA47" s="117"/>
      <c r="AB47" s="119"/>
    </row>
    <row r="48" spans="24:28" ht="18.75">
      <c r="X48" s="121">
        <v>2559</v>
      </c>
      <c r="Y48" s="124">
        <v>3.75</v>
      </c>
      <c r="Z48" s="125">
        <v>120.32</v>
      </c>
      <c r="AA48" s="117"/>
      <c r="AB48" s="119"/>
    </row>
    <row r="49" spans="24:28" ht="18.75">
      <c r="X49" s="112">
        <v>2560</v>
      </c>
      <c r="Y49" s="124">
        <v>4.15</v>
      </c>
      <c r="Z49" s="125">
        <v>153.62</v>
      </c>
      <c r="AA49" s="117"/>
      <c r="AB49" s="119"/>
    </row>
    <row r="50" spans="24:28" ht="18.75">
      <c r="X50" s="121">
        <v>2561</v>
      </c>
      <c r="Y50" s="124">
        <v>2.46</v>
      </c>
      <c r="Z50" s="125">
        <v>56.98</v>
      </c>
      <c r="AA50" s="117"/>
      <c r="AB50" s="119"/>
    </row>
    <row r="51" spans="24:28" ht="18.75">
      <c r="X51" s="112">
        <v>2562</v>
      </c>
      <c r="Y51" s="113">
        <v>3.5</v>
      </c>
      <c r="Z51" s="114">
        <v>92.3</v>
      </c>
      <c r="AA51" s="117"/>
      <c r="AB51" s="119"/>
    </row>
    <row r="52" spans="24:28" ht="18.75">
      <c r="X52" s="121">
        <v>2563</v>
      </c>
      <c r="Y52" s="124">
        <v>2.98</v>
      </c>
      <c r="Z52" s="114">
        <v>64.89</v>
      </c>
      <c r="AA52" s="117"/>
      <c r="AB52" s="119"/>
    </row>
    <row r="53" spans="24:28" ht="18.75">
      <c r="X53" s="112">
        <v>2564</v>
      </c>
      <c r="Y53" s="124">
        <v>3.36</v>
      </c>
      <c r="Z53" s="114">
        <v>77.9</v>
      </c>
      <c r="AA53" s="117"/>
      <c r="AB53" s="119"/>
    </row>
    <row r="54" spans="24:28" ht="18.75">
      <c r="X54" s="121">
        <v>2565</v>
      </c>
      <c r="Y54" s="124">
        <v>4.74</v>
      </c>
      <c r="Z54" s="114">
        <v>143.36</v>
      </c>
      <c r="AA54" s="117"/>
      <c r="AB54" s="119"/>
    </row>
    <row r="55" spans="24:28" ht="18.75">
      <c r="X55" s="112"/>
      <c r="Y55" s="124"/>
      <c r="Z55" s="114"/>
      <c r="AA55" s="117"/>
      <c r="AB55" s="119"/>
    </row>
    <row r="56" spans="24:28" ht="18.75">
      <c r="X56" s="121"/>
      <c r="Y56" s="124"/>
      <c r="Z56" s="114"/>
      <c r="AA56" s="117"/>
      <c r="AB56" s="119"/>
    </row>
    <row r="57" spans="24:28" ht="18.75">
      <c r="X57" s="112"/>
      <c r="Y57" s="113"/>
      <c r="Z57" s="114"/>
      <c r="AA57" s="117"/>
      <c r="AB57" s="119"/>
    </row>
    <row r="58" spans="24:28" ht="18.75">
      <c r="X58" s="112"/>
      <c r="Y58" s="113"/>
      <c r="Z58" s="114"/>
      <c r="AA58" s="117"/>
      <c r="AB58" s="119"/>
    </row>
    <row r="59" spans="24:28" ht="18.75">
      <c r="X59" s="112"/>
      <c r="Y59" s="113"/>
      <c r="Z59" s="114"/>
      <c r="AA59" s="117"/>
      <c r="AB59" s="119"/>
    </row>
    <row r="60" spans="24:28" ht="18.75">
      <c r="X60" s="112"/>
      <c r="Y60" s="113"/>
      <c r="Z60" s="114"/>
      <c r="AA60" s="117"/>
      <c r="AB60" s="119"/>
    </row>
    <row r="61" spans="24:28" ht="18.75">
      <c r="X61" s="112"/>
      <c r="Y61" s="113"/>
      <c r="Z61" s="114"/>
      <c r="AA61" s="117"/>
      <c r="AB61" s="119"/>
    </row>
    <row r="62" spans="24:28" ht="18.75">
      <c r="X62" s="112"/>
      <c r="Y62" s="113"/>
      <c r="Z62" s="114"/>
      <c r="AA62" s="117"/>
      <c r="AB62" s="119"/>
    </row>
    <row r="63" spans="24:28" ht="18.75">
      <c r="X63" s="112"/>
      <c r="Y63" s="113"/>
      <c r="Z63" s="114"/>
      <c r="AA63" s="117"/>
      <c r="AB63" s="119"/>
    </row>
    <row r="64" spans="24:28" ht="18.75">
      <c r="X64" s="112"/>
      <c r="Y64" s="113"/>
      <c r="Z64" s="114"/>
      <c r="AA64" s="117"/>
      <c r="AB64" s="119"/>
    </row>
    <row r="65" spans="24:28" ht="18.75">
      <c r="X65" s="112"/>
      <c r="Y65" s="113"/>
      <c r="Z65" s="114"/>
      <c r="AA65" s="117"/>
      <c r="AB65" s="119"/>
    </row>
    <row r="66" spans="24:28" ht="18.75">
      <c r="X66" s="112"/>
      <c r="Y66" s="113"/>
      <c r="Z66" s="114"/>
      <c r="AA66" s="117"/>
      <c r="AB66" s="119"/>
    </row>
    <row r="67" spans="24:28" ht="18.75">
      <c r="X67" s="112"/>
      <c r="Y67" s="113"/>
      <c r="Z67" s="114"/>
      <c r="AA67" s="117"/>
      <c r="AB67" s="119"/>
    </row>
    <row r="68" spans="24:28" ht="18.75">
      <c r="X68" s="112"/>
      <c r="Y68" s="113"/>
      <c r="Z68" s="114"/>
      <c r="AA68" s="117"/>
      <c r="AB68" s="119"/>
    </row>
    <row r="69" spans="24:28" ht="18.75">
      <c r="X69" s="112"/>
      <c r="Y69" s="113"/>
      <c r="Z69" s="114"/>
      <c r="AA69" s="117"/>
      <c r="AB69" s="119"/>
    </row>
    <row r="70" spans="24:28" ht="18.75">
      <c r="X70" s="112"/>
      <c r="Y70" s="113"/>
      <c r="Z70" s="114"/>
      <c r="AA70" s="117"/>
      <c r="AB70" s="119"/>
    </row>
    <row r="71" spans="24:28" ht="18.75">
      <c r="X71" s="112"/>
      <c r="Y71" s="113"/>
      <c r="Z71" s="114"/>
      <c r="AA71" s="117"/>
      <c r="AB71" s="119"/>
    </row>
    <row r="72" spans="24:28" ht="18.75">
      <c r="X72" s="112"/>
      <c r="Y72" s="113"/>
      <c r="Z72" s="114"/>
      <c r="AA72" s="117"/>
      <c r="AB72" s="119"/>
    </row>
    <row r="73" spans="24:28" ht="18.75">
      <c r="X73" s="112"/>
      <c r="Y73" s="113"/>
      <c r="Z73" s="114"/>
      <c r="AA73" s="117"/>
      <c r="AB73" s="119"/>
    </row>
    <row r="74" spans="24:28" ht="18.75">
      <c r="X74" s="112"/>
      <c r="Y74" s="113"/>
      <c r="Z74" s="114"/>
      <c r="AA74" s="117"/>
      <c r="AB74" s="119"/>
    </row>
    <row r="75" spans="24:28" ht="18.75">
      <c r="X75" s="112"/>
      <c r="Y75" s="113"/>
      <c r="Z75" s="114"/>
      <c r="AA75" s="117"/>
      <c r="AB75" s="119"/>
    </row>
    <row r="76" spans="24:28" ht="18.75">
      <c r="X76" s="120"/>
      <c r="Y76" s="113"/>
      <c r="Z76" s="114"/>
      <c r="AA76" s="117"/>
      <c r="AB76" s="119"/>
    </row>
    <row r="77" spans="24:28" ht="18.75">
      <c r="X77" s="120"/>
      <c r="Y77" s="113"/>
      <c r="Z77" s="114"/>
      <c r="AA77" s="117"/>
      <c r="AB77" s="119"/>
    </row>
    <row r="78" spans="24:28" ht="18.75">
      <c r="X78" s="112"/>
      <c r="Y78" s="113"/>
      <c r="Z78" s="114"/>
      <c r="AA78" s="117"/>
      <c r="AB78" s="119"/>
    </row>
    <row r="79" spans="24:28" ht="18.75">
      <c r="X79" s="112"/>
      <c r="Y79" s="113"/>
      <c r="Z79" s="114"/>
      <c r="AA79" s="117"/>
      <c r="AB79" s="119"/>
    </row>
    <row r="80" spans="24:28" ht="18.75">
      <c r="X80" s="112"/>
      <c r="Y80" s="113"/>
      <c r="Z80" s="114"/>
      <c r="AA80" s="117"/>
      <c r="AB80" s="119"/>
    </row>
    <row r="81" spans="24:28" ht="18.75">
      <c r="X81" s="112"/>
      <c r="Y81" s="113"/>
      <c r="Z81" s="114"/>
      <c r="AA81" s="117"/>
      <c r="AB81" s="119"/>
    </row>
    <row r="82" spans="24:28" ht="18.75">
      <c r="X82" s="112"/>
      <c r="Y82" s="113"/>
      <c r="Z82" s="114"/>
      <c r="AA82" s="117"/>
      <c r="AB82" s="119"/>
    </row>
    <row r="83" spans="24:28" ht="18.75">
      <c r="X83" s="112"/>
      <c r="Y83" s="113"/>
      <c r="Z83" s="114"/>
      <c r="AA83" s="117"/>
      <c r="AB83" s="119"/>
    </row>
    <row r="84" spans="24:28" ht="18.75">
      <c r="X84" s="112"/>
      <c r="Y84" s="113"/>
      <c r="Z84" s="114"/>
      <c r="AA84" s="117"/>
      <c r="AB84" s="119"/>
    </row>
    <row r="85" spans="24:28" ht="18.75">
      <c r="X85" s="112"/>
      <c r="Y85" s="113"/>
      <c r="Z85" s="114"/>
      <c r="AA85" s="117"/>
      <c r="AB85" s="119"/>
    </row>
    <row r="86" spans="24:28" ht="18.75">
      <c r="X86" s="112"/>
      <c r="Y86" s="113"/>
      <c r="Z86" s="114"/>
      <c r="AA86" s="117"/>
      <c r="AB86" s="119"/>
    </row>
    <row r="87" spans="24:28" ht="18.75">
      <c r="X87" s="112"/>
      <c r="Y87" s="113"/>
      <c r="Z87" s="114"/>
      <c r="AA87" s="117"/>
      <c r="AB87" s="119"/>
    </row>
    <row r="88" spans="24:28" ht="18.75">
      <c r="X88" s="112"/>
      <c r="Y88" s="113"/>
      <c r="Z88" s="114"/>
      <c r="AA88" s="117"/>
      <c r="AB88" s="119"/>
    </row>
    <row r="89" spans="24:28" ht="18.75">
      <c r="X89" s="112"/>
      <c r="Y89" s="113"/>
      <c r="Z89" s="114"/>
      <c r="AA89" s="117"/>
      <c r="AB89" s="119"/>
    </row>
    <row r="90" spans="24:28" ht="18.75">
      <c r="X90" s="112"/>
      <c r="Y90" s="113"/>
      <c r="Z90" s="114"/>
      <c r="AA90" s="117"/>
      <c r="AB90" s="119"/>
    </row>
    <row r="91" spans="24:28" ht="18.75">
      <c r="X91" s="112"/>
      <c r="Y91" s="113"/>
      <c r="Z91" s="114"/>
      <c r="AA91" s="117"/>
      <c r="AB91" s="119"/>
    </row>
    <row r="92" spans="24:28" ht="18.75">
      <c r="X92" s="112"/>
      <c r="Y92" s="113"/>
      <c r="Z92" s="114"/>
      <c r="AA92" s="117"/>
      <c r="AB92" s="119"/>
    </row>
    <row r="93" spans="24:28" ht="18.75">
      <c r="X93" s="112"/>
      <c r="Y93" s="113"/>
      <c r="Z93" s="114"/>
      <c r="AA93" s="117"/>
      <c r="AB93" s="119"/>
    </row>
    <row r="94" spans="24:28" ht="18.75">
      <c r="X94" s="121"/>
      <c r="Y94" s="122"/>
      <c r="Z94" s="123"/>
      <c r="AA94" s="126"/>
      <c r="AB94" s="127"/>
    </row>
    <row r="95" spans="24:28" ht="18.75">
      <c r="X95" s="112"/>
      <c r="Y95" s="113"/>
      <c r="Z95" s="114"/>
      <c r="AA95" s="117"/>
      <c r="AB95" s="119"/>
    </row>
    <row r="96" spans="24:28" ht="18.75">
      <c r="X96" s="112"/>
      <c r="Y96" s="113"/>
      <c r="Z96" s="114"/>
      <c r="AA96" s="117"/>
      <c r="AB96" s="119"/>
    </row>
    <row r="97" spans="24:28" ht="18.75">
      <c r="X97" s="112"/>
      <c r="Y97" s="113"/>
      <c r="Z97" s="114"/>
      <c r="AA97" s="117"/>
      <c r="AB97" s="119"/>
    </row>
    <row r="98" spans="24:28" ht="18.75">
      <c r="X98" s="112"/>
      <c r="Y98" s="113"/>
      <c r="Z98" s="114"/>
      <c r="AA98" s="117"/>
      <c r="AB98" s="119"/>
    </row>
    <row r="99" spans="24:28" ht="18.75">
      <c r="X99" s="112"/>
      <c r="Y99" s="113"/>
      <c r="Z99" s="114"/>
      <c r="AA99" s="117"/>
      <c r="AB99" s="119"/>
    </row>
    <row r="100" spans="24:28" ht="18.75">
      <c r="X100" s="112"/>
      <c r="Y100" s="113"/>
      <c r="Z100" s="114"/>
      <c r="AA100" s="117"/>
      <c r="AB100" s="119"/>
    </row>
    <row r="101" spans="24:28" ht="18.75">
      <c r="X101" s="128"/>
      <c r="Y101" s="129"/>
      <c r="Z101" s="130"/>
      <c r="AA101" s="131"/>
      <c r="AB101" s="132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2007-11-06T02:55:56Z</cp:lastPrinted>
  <dcterms:created xsi:type="dcterms:W3CDTF">1997-09-23T06:51:59Z</dcterms:created>
  <dcterms:modified xsi:type="dcterms:W3CDTF">2023-05-26T04:08:44Z</dcterms:modified>
  <cp:category/>
  <cp:version/>
  <cp:contentType/>
  <cp:contentStatus/>
</cp:coreProperties>
</file>