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2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<sst xmlns="http://schemas.openxmlformats.org/spreadsheetml/2006/main" count="38" uniqueCount="23">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</sst>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7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605"/>
          <c:w val="0.8617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P.24A'!$B$5:$B$53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P.24A'!$C$5:$C$53</c:f>
              <c:numCache>
                <c:ptCount val="49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168.98198400000004</c:v>
                </c:pt>
              </c:numCache>
            </c:numRef>
          </c:val>
        </c:ser>
        <c:axId val="29956568"/>
        <c:axId val="1173657"/>
      </c:barChart>
      <c:lineChart>
        <c:grouping val="standard"/>
        <c:varyColors val="0"/>
        <c:ser>
          <c:idx val="1"/>
          <c:order val="1"/>
          <c:tx>
            <c:v>ค่าเฉลี่ย (2516 - 2563 )อยู่ระหว่างค่า+-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P.24A'!$E$5:$E$52</c:f>
              <c:numCache>
                <c:ptCount val="48"/>
                <c:pt idx="0">
                  <c:v>150.98818283333335</c:v>
                </c:pt>
                <c:pt idx="1">
                  <c:v>150.98818283333335</c:v>
                </c:pt>
                <c:pt idx="2">
                  <c:v>150.98818283333335</c:v>
                </c:pt>
                <c:pt idx="3">
                  <c:v>150.98818283333335</c:v>
                </c:pt>
                <c:pt idx="4">
                  <c:v>150.98818283333335</c:v>
                </c:pt>
                <c:pt idx="5">
                  <c:v>150.98818283333335</c:v>
                </c:pt>
                <c:pt idx="6">
                  <c:v>150.98818283333335</c:v>
                </c:pt>
                <c:pt idx="7">
                  <c:v>150.98818283333335</c:v>
                </c:pt>
                <c:pt idx="8">
                  <c:v>150.98818283333335</c:v>
                </c:pt>
                <c:pt idx="9">
                  <c:v>150.98818283333335</c:v>
                </c:pt>
                <c:pt idx="10">
                  <c:v>150.98818283333335</c:v>
                </c:pt>
                <c:pt idx="11">
                  <c:v>150.98818283333335</c:v>
                </c:pt>
                <c:pt idx="12">
                  <c:v>150.98818283333335</c:v>
                </c:pt>
                <c:pt idx="13">
                  <c:v>150.98818283333335</c:v>
                </c:pt>
                <c:pt idx="14">
                  <c:v>150.98818283333335</c:v>
                </c:pt>
                <c:pt idx="15">
                  <c:v>150.98818283333335</c:v>
                </c:pt>
                <c:pt idx="16">
                  <c:v>150.98818283333335</c:v>
                </c:pt>
                <c:pt idx="17">
                  <c:v>150.98818283333335</c:v>
                </c:pt>
                <c:pt idx="18">
                  <c:v>150.98818283333335</c:v>
                </c:pt>
                <c:pt idx="19">
                  <c:v>150.98818283333335</c:v>
                </c:pt>
                <c:pt idx="20">
                  <c:v>150.98818283333335</c:v>
                </c:pt>
                <c:pt idx="21">
                  <c:v>150.98818283333335</c:v>
                </c:pt>
                <c:pt idx="22">
                  <c:v>150.98818283333335</c:v>
                </c:pt>
                <c:pt idx="23">
                  <c:v>150.98818283333335</c:v>
                </c:pt>
                <c:pt idx="24">
                  <c:v>150.98818283333335</c:v>
                </c:pt>
                <c:pt idx="25">
                  <c:v>150.98818283333335</c:v>
                </c:pt>
                <c:pt idx="26">
                  <c:v>150.98818283333335</c:v>
                </c:pt>
                <c:pt idx="27">
                  <c:v>150.98818283333335</c:v>
                </c:pt>
                <c:pt idx="28">
                  <c:v>150.98818283333335</c:v>
                </c:pt>
                <c:pt idx="29">
                  <c:v>150.98818283333335</c:v>
                </c:pt>
                <c:pt idx="30">
                  <c:v>150.98818283333335</c:v>
                </c:pt>
                <c:pt idx="31">
                  <c:v>150.98818283333335</c:v>
                </c:pt>
                <c:pt idx="32">
                  <c:v>150.98818283333335</c:v>
                </c:pt>
                <c:pt idx="33">
                  <c:v>150.98818283333335</c:v>
                </c:pt>
                <c:pt idx="34">
                  <c:v>150.98818283333335</c:v>
                </c:pt>
                <c:pt idx="35">
                  <c:v>150.98818283333335</c:v>
                </c:pt>
                <c:pt idx="36">
                  <c:v>150.98818283333335</c:v>
                </c:pt>
                <c:pt idx="37">
                  <c:v>150.98818283333335</c:v>
                </c:pt>
                <c:pt idx="38">
                  <c:v>150.98818283333335</c:v>
                </c:pt>
                <c:pt idx="39">
                  <c:v>150.98818283333335</c:v>
                </c:pt>
                <c:pt idx="40">
                  <c:v>150.98818283333335</c:v>
                </c:pt>
                <c:pt idx="41">
                  <c:v>150.98818283333335</c:v>
                </c:pt>
                <c:pt idx="42">
                  <c:v>150.98818283333335</c:v>
                </c:pt>
                <c:pt idx="43">
                  <c:v>150.98818283333335</c:v>
                </c:pt>
                <c:pt idx="44">
                  <c:v>150.98818283333335</c:v>
                </c:pt>
                <c:pt idx="45">
                  <c:v>150.98818283333335</c:v>
                </c:pt>
                <c:pt idx="46">
                  <c:v>150.98818283333335</c:v>
                </c:pt>
                <c:pt idx="47">
                  <c:v>150.98818283333335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P.24A'!$H$5:$H$52</c:f>
              <c:numCache>
                <c:ptCount val="48"/>
                <c:pt idx="0">
                  <c:v>209.31135869538105</c:v>
                </c:pt>
                <c:pt idx="1">
                  <c:v>209.31135869538105</c:v>
                </c:pt>
                <c:pt idx="2">
                  <c:v>209.31135869538105</c:v>
                </c:pt>
                <c:pt idx="3">
                  <c:v>209.31135869538105</c:v>
                </c:pt>
                <c:pt idx="4">
                  <c:v>209.31135869538105</c:v>
                </c:pt>
                <c:pt idx="5">
                  <c:v>209.31135869538105</c:v>
                </c:pt>
                <c:pt idx="6">
                  <c:v>209.31135869538105</c:v>
                </c:pt>
                <c:pt idx="7">
                  <c:v>209.31135869538105</c:v>
                </c:pt>
                <c:pt idx="8">
                  <c:v>209.31135869538105</c:v>
                </c:pt>
                <c:pt idx="9">
                  <c:v>209.31135869538105</c:v>
                </c:pt>
                <c:pt idx="10">
                  <c:v>209.31135869538105</c:v>
                </c:pt>
                <c:pt idx="11">
                  <c:v>209.31135869538105</c:v>
                </c:pt>
                <c:pt idx="12">
                  <c:v>209.31135869538105</c:v>
                </c:pt>
                <c:pt idx="13">
                  <c:v>209.31135869538105</c:v>
                </c:pt>
                <c:pt idx="14">
                  <c:v>209.31135869538105</c:v>
                </c:pt>
                <c:pt idx="15">
                  <c:v>209.31135869538105</c:v>
                </c:pt>
                <c:pt idx="16">
                  <c:v>209.31135869538105</c:v>
                </c:pt>
                <c:pt idx="17">
                  <c:v>209.31135869538105</c:v>
                </c:pt>
                <c:pt idx="18">
                  <c:v>209.31135869538105</c:v>
                </c:pt>
                <c:pt idx="19">
                  <c:v>209.31135869538105</c:v>
                </c:pt>
                <c:pt idx="20">
                  <c:v>209.31135869538105</c:v>
                </c:pt>
                <c:pt idx="21">
                  <c:v>209.31135869538105</c:v>
                </c:pt>
                <c:pt idx="22">
                  <c:v>209.31135869538105</c:v>
                </c:pt>
                <c:pt idx="23">
                  <c:v>209.31135869538105</c:v>
                </c:pt>
                <c:pt idx="24">
                  <c:v>209.31135869538105</c:v>
                </c:pt>
                <c:pt idx="25">
                  <c:v>209.31135869538105</c:v>
                </c:pt>
                <c:pt idx="26">
                  <c:v>209.31135869538105</c:v>
                </c:pt>
                <c:pt idx="27">
                  <c:v>209.31135869538105</c:v>
                </c:pt>
                <c:pt idx="28">
                  <c:v>209.31135869538105</c:v>
                </c:pt>
                <c:pt idx="29">
                  <c:v>209.31135869538105</c:v>
                </c:pt>
                <c:pt idx="30">
                  <c:v>209.31135869538105</c:v>
                </c:pt>
                <c:pt idx="31">
                  <c:v>209.31135869538105</c:v>
                </c:pt>
                <c:pt idx="32">
                  <c:v>209.31135869538105</c:v>
                </c:pt>
                <c:pt idx="33">
                  <c:v>209.31135869538105</c:v>
                </c:pt>
                <c:pt idx="34">
                  <c:v>209.31135869538105</c:v>
                </c:pt>
                <c:pt idx="35">
                  <c:v>209.31135869538105</c:v>
                </c:pt>
                <c:pt idx="36">
                  <c:v>209.31135869538105</c:v>
                </c:pt>
                <c:pt idx="37">
                  <c:v>209.31135869538105</c:v>
                </c:pt>
                <c:pt idx="38">
                  <c:v>209.31135869538105</c:v>
                </c:pt>
                <c:pt idx="39">
                  <c:v>209.31135869538105</c:v>
                </c:pt>
                <c:pt idx="40">
                  <c:v>209.31135869538105</c:v>
                </c:pt>
                <c:pt idx="41">
                  <c:v>209.31135869538105</c:v>
                </c:pt>
                <c:pt idx="42">
                  <c:v>209.31135869538105</c:v>
                </c:pt>
                <c:pt idx="43">
                  <c:v>209.31135869538105</c:v>
                </c:pt>
                <c:pt idx="44">
                  <c:v>209.31135869538105</c:v>
                </c:pt>
                <c:pt idx="45">
                  <c:v>209.31135869538105</c:v>
                </c:pt>
                <c:pt idx="46">
                  <c:v>209.31135869538105</c:v>
                </c:pt>
                <c:pt idx="47">
                  <c:v>209.31135869538105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P.24A'!$F$5:$F$52</c:f>
              <c:numCache>
                <c:ptCount val="48"/>
                <c:pt idx="0">
                  <c:v>92.66500697128566</c:v>
                </c:pt>
                <c:pt idx="1">
                  <c:v>92.66500697128566</c:v>
                </c:pt>
                <c:pt idx="2">
                  <c:v>92.66500697128566</c:v>
                </c:pt>
                <c:pt idx="3">
                  <c:v>92.66500697128566</c:v>
                </c:pt>
                <c:pt idx="4">
                  <c:v>92.66500697128566</c:v>
                </c:pt>
                <c:pt idx="5">
                  <c:v>92.66500697128566</c:v>
                </c:pt>
                <c:pt idx="6">
                  <c:v>92.66500697128566</c:v>
                </c:pt>
                <c:pt idx="7">
                  <c:v>92.66500697128566</c:v>
                </c:pt>
                <c:pt idx="8">
                  <c:v>92.66500697128566</c:v>
                </c:pt>
                <c:pt idx="9">
                  <c:v>92.66500697128566</c:v>
                </c:pt>
                <c:pt idx="10">
                  <c:v>92.66500697128566</c:v>
                </c:pt>
                <c:pt idx="11">
                  <c:v>92.66500697128566</c:v>
                </c:pt>
                <c:pt idx="12">
                  <c:v>92.66500697128566</c:v>
                </c:pt>
                <c:pt idx="13">
                  <c:v>92.66500697128566</c:v>
                </c:pt>
                <c:pt idx="14">
                  <c:v>92.66500697128566</c:v>
                </c:pt>
                <c:pt idx="15">
                  <c:v>92.66500697128566</c:v>
                </c:pt>
                <c:pt idx="16">
                  <c:v>92.66500697128566</c:v>
                </c:pt>
                <c:pt idx="17">
                  <c:v>92.66500697128566</c:v>
                </c:pt>
                <c:pt idx="18">
                  <c:v>92.66500697128566</c:v>
                </c:pt>
                <c:pt idx="19">
                  <c:v>92.66500697128566</c:v>
                </c:pt>
                <c:pt idx="20">
                  <c:v>92.66500697128566</c:v>
                </c:pt>
                <c:pt idx="21">
                  <c:v>92.66500697128566</c:v>
                </c:pt>
                <c:pt idx="22">
                  <c:v>92.66500697128566</c:v>
                </c:pt>
                <c:pt idx="23">
                  <c:v>92.66500697128566</c:v>
                </c:pt>
                <c:pt idx="24">
                  <c:v>92.66500697128566</c:v>
                </c:pt>
                <c:pt idx="25">
                  <c:v>92.66500697128566</c:v>
                </c:pt>
                <c:pt idx="26">
                  <c:v>92.66500697128566</c:v>
                </c:pt>
                <c:pt idx="27">
                  <c:v>92.66500697128566</c:v>
                </c:pt>
                <c:pt idx="28">
                  <c:v>92.66500697128566</c:v>
                </c:pt>
                <c:pt idx="29">
                  <c:v>92.66500697128566</c:v>
                </c:pt>
                <c:pt idx="30">
                  <c:v>92.66500697128566</c:v>
                </c:pt>
                <c:pt idx="31">
                  <c:v>92.66500697128566</c:v>
                </c:pt>
                <c:pt idx="32">
                  <c:v>92.66500697128566</c:v>
                </c:pt>
                <c:pt idx="33">
                  <c:v>92.66500697128566</c:v>
                </c:pt>
                <c:pt idx="34">
                  <c:v>92.66500697128566</c:v>
                </c:pt>
                <c:pt idx="35">
                  <c:v>92.66500697128566</c:v>
                </c:pt>
                <c:pt idx="36">
                  <c:v>92.66500697128566</c:v>
                </c:pt>
                <c:pt idx="37">
                  <c:v>92.66500697128566</c:v>
                </c:pt>
                <c:pt idx="38">
                  <c:v>92.66500697128566</c:v>
                </c:pt>
                <c:pt idx="39">
                  <c:v>92.66500697128566</c:v>
                </c:pt>
                <c:pt idx="40">
                  <c:v>92.66500697128566</c:v>
                </c:pt>
                <c:pt idx="41">
                  <c:v>92.66500697128566</c:v>
                </c:pt>
                <c:pt idx="42">
                  <c:v>92.66500697128566</c:v>
                </c:pt>
                <c:pt idx="43">
                  <c:v>92.66500697128566</c:v>
                </c:pt>
                <c:pt idx="44">
                  <c:v>92.66500697128566</c:v>
                </c:pt>
                <c:pt idx="45">
                  <c:v>92.66500697128566</c:v>
                </c:pt>
                <c:pt idx="46">
                  <c:v>92.66500697128566</c:v>
                </c:pt>
                <c:pt idx="47">
                  <c:v>92.66500697128566</c:v>
                </c:pt>
              </c:numCache>
            </c:numRef>
          </c:val>
          <c:smooth val="0"/>
        </c:ser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3657"/>
        <c:crossesAt val="0"/>
        <c:auto val="1"/>
        <c:lblOffset val="100"/>
        <c:tickLblSkip val="2"/>
        <c:noMultiLvlLbl val="0"/>
      </c:catAx>
      <c:valAx>
        <c:axId val="11736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95656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87"/>
          <c:w val="0.957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7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"/>
          <c:y val="0.155"/>
          <c:w val="0.85775"/>
          <c:h val="0.74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P.24A'!$B$5:$B$53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P.24A'!$C$5:$C$52</c:f>
              <c:numCache>
                <c:ptCount val="48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(2516 - 2563 )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P.24A'!$E$5:$E$52</c:f>
              <c:numCache>
                <c:ptCount val="48"/>
                <c:pt idx="0">
                  <c:v>150.98818283333335</c:v>
                </c:pt>
                <c:pt idx="1">
                  <c:v>150.98818283333335</c:v>
                </c:pt>
                <c:pt idx="2">
                  <c:v>150.98818283333335</c:v>
                </c:pt>
                <c:pt idx="3">
                  <c:v>150.98818283333335</c:v>
                </c:pt>
                <c:pt idx="4">
                  <c:v>150.98818283333335</c:v>
                </c:pt>
                <c:pt idx="5">
                  <c:v>150.98818283333335</c:v>
                </c:pt>
                <c:pt idx="6">
                  <c:v>150.98818283333335</c:v>
                </c:pt>
                <c:pt idx="7">
                  <c:v>150.98818283333335</c:v>
                </c:pt>
                <c:pt idx="8">
                  <c:v>150.98818283333335</c:v>
                </c:pt>
                <c:pt idx="9">
                  <c:v>150.98818283333335</c:v>
                </c:pt>
                <c:pt idx="10">
                  <c:v>150.98818283333335</c:v>
                </c:pt>
                <c:pt idx="11">
                  <c:v>150.98818283333335</c:v>
                </c:pt>
                <c:pt idx="12">
                  <c:v>150.98818283333335</c:v>
                </c:pt>
                <c:pt idx="13">
                  <c:v>150.98818283333335</c:v>
                </c:pt>
                <c:pt idx="14">
                  <c:v>150.98818283333335</c:v>
                </c:pt>
                <c:pt idx="15">
                  <c:v>150.98818283333335</c:v>
                </c:pt>
                <c:pt idx="16">
                  <c:v>150.98818283333335</c:v>
                </c:pt>
                <c:pt idx="17">
                  <c:v>150.98818283333335</c:v>
                </c:pt>
                <c:pt idx="18">
                  <c:v>150.98818283333335</c:v>
                </c:pt>
                <c:pt idx="19">
                  <c:v>150.98818283333335</c:v>
                </c:pt>
                <c:pt idx="20">
                  <c:v>150.98818283333335</c:v>
                </c:pt>
                <c:pt idx="21">
                  <c:v>150.98818283333335</c:v>
                </c:pt>
                <c:pt idx="22">
                  <c:v>150.98818283333335</c:v>
                </c:pt>
                <c:pt idx="23">
                  <c:v>150.98818283333335</c:v>
                </c:pt>
                <c:pt idx="24">
                  <c:v>150.98818283333335</c:v>
                </c:pt>
                <c:pt idx="25">
                  <c:v>150.98818283333335</c:v>
                </c:pt>
                <c:pt idx="26">
                  <c:v>150.98818283333335</c:v>
                </c:pt>
                <c:pt idx="27">
                  <c:v>150.98818283333335</c:v>
                </c:pt>
                <c:pt idx="28">
                  <c:v>150.98818283333335</c:v>
                </c:pt>
                <c:pt idx="29">
                  <c:v>150.98818283333335</c:v>
                </c:pt>
                <c:pt idx="30">
                  <c:v>150.98818283333335</c:v>
                </c:pt>
                <c:pt idx="31">
                  <c:v>150.98818283333335</c:v>
                </c:pt>
                <c:pt idx="32">
                  <c:v>150.98818283333335</c:v>
                </c:pt>
                <c:pt idx="33">
                  <c:v>150.98818283333335</c:v>
                </c:pt>
                <c:pt idx="34">
                  <c:v>150.98818283333335</c:v>
                </c:pt>
                <c:pt idx="35">
                  <c:v>150.98818283333335</c:v>
                </c:pt>
                <c:pt idx="36">
                  <c:v>150.98818283333335</c:v>
                </c:pt>
                <c:pt idx="37">
                  <c:v>150.98818283333335</c:v>
                </c:pt>
                <c:pt idx="38">
                  <c:v>150.98818283333335</c:v>
                </c:pt>
                <c:pt idx="39">
                  <c:v>150.98818283333335</c:v>
                </c:pt>
                <c:pt idx="40">
                  <c:v>150.98818283333335</c:v>
                </c:pt>
                <c:pt idx="41">
                  <c:v>150.98818283333335</c:v>
                </c:pt>
                <c:pt idx="42">
                  <c:v>150.98818283333335</c:v>
                </c:pt>
                <c:pt idx="43">
                  <c:v>150.98818283333335</c:v>
                </c:pt>
                <c:pt idx="44">
                  <c:v>150.98818283333335</c:v>
                </c:pt>
                <c:pt idx="45">
                  <c:v>150.98818283333335</c:v>
                </c:pt>
                <c:pt idx="46">
                  <c:v>150.98818283333335</c:v>
                </c:pt>
                <c:pt idx="47">
                  <c:v>150.98818283333335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P.24A'!$B$5:$B$53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P.24A'!$D$5:$D$53</c:f>
              <c:numCache>
                <c:ptCount val="49"/>
                <c:pt idx="48">
                  <c:v>168.98198400000004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57363"/>
        <c:crossesAt val="0"/>
        <c:auto val="1"/>
        <c:lblOffset val="100"/>
        <c:tickLblSkip val="2"/>
        <c:noMultiLvlLbl val="0"/>
      </c:catAx>
      <c:valAx>
        <c:axId val="2795736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56291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0.49325</cdr:y>
    </cdr:from>
    <cdr:to>
      <cdr:x>0.4995</cdr:x>
      <cdr:y>0.53675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303847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0.50775</cdr:x>
      <cdr:y>0.36025</cdr:y>
    </cdr:from>
    <cdr:to>
      <cdr:x>0.65175</cdr:x>
      <cdr:y>0.40525</cdr:y>
    </cdr:to>
    <cdr:sp>
      <cdr:nvSpPr>
        <cdr:cNvPr id="2" name="TextBox 1"/>
        <cdr:cNvSpPr txBox="1">
          <a:spLocks noChangeArrowheads="1"/>
        </cdr:cNvSpPr>
      </cdr:nvSpPr>
      <cdr:spPr>
        <a:xfrm>
          <a:off x="4772025" y="2219325"/>
          <a:ext cx="13525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0.2085</cdr:x>
      <cdr:y>0.62025</cdr:y>
    </cdr:from>
    <cdr:to>
      <cdr:x>0.352</cdr:x>
      <cdr:y>0.66325</cdr:y>
    </cdr:to>
    <cdr:sp>
      <cdr:nvSpPr>
        <cdr:cNvPr id="3" name="TextBox 1"/>
        <cdr:cNvSpPr txBox="1">
          <a:spLocks noChangeArrowheads="1"/>
        </cdr:cNvSpPr>
      </cdr:nvSpPr>
      <cdr:spPr>
        <a:xfrm>
          <a:off x="1952625" y="3819525"/>
          <a:ext cx="13525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0.3575</cdr:y>
    </cdr:from>
    <cdr:to>
      <cdr:x>0.254</cdr:x>
      <cdr:y>0.53675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52625" y="2200275"/>
          <a:ext cx="428625" cy="1104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8"/>
  <sheetViews>
    <sheetView zoomScalePageLayoutView="0" workbookViewId="0" topLeftCell="A50">
      <selection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2516</v>
      </c>
      <c r="C5" s="58">
        <v>228.755</v>
      </c>
      <c r="D5" s="59"/>
      <c r="E5" s="60">
        <f aca="true" t="shared" si="0" ref="E5:E52">$C$79</f>
        <v>150.98818283333335</v>
      </c>
      <c r="F5" s="61">
        <f aca="true" t="shared" si="1" ref="F5:F52">+$C$82</f>
        <v>92.66500697128566</v>
      </c>
      <c r="G5" s="62">
        <f aca="true" t="shared" si="2" ref="G5:G52">$C$80</f>
        <v>58.32317586204769</v>
      </c>
      <c r="H5" s="63">
        <f aca="true" t="shared" si="3" ref="H5:H52">+$C$83</f>
        <v>209.31135869538105</v>
      </c>
      <c r="I5" s="2">
        <v>1</v>
      </c>
    </row>
    <row r="6" spans="2:9" ht="12">
      <c r="B6" s="22">
        <v>2517</v>
      </c>
      <c r="C6" s="64">
        <v>218.009</v>
      </c>
      <c r="D6" s="59"/>
      <c r="E6" s="65">
        <f t="shared" si="0"/>
        <v>150.98818283333335</v>
      </c>
      <c r="F6" s="66">
        <f t="shared" si="1"/>
        <v>92.66500697128566</v>
      </c>
      <c r="G6" s="67">
        <f t="shared" si="2"/>
        <v>58.32317586204769</v>
      </c>
      <c r="H6" s="68">
        <f t="shared" si="3"/>
        <v>209.31135869538105</v>
      </c>
      <c r="I6" s="2">
        <f>I5+1</f>
        <v>2</v>
      </c>
    </row>
    <row r="7" spans="2:9" ht="12">
      <c r="B7" s="22">
        <v>2518</v>
      </c>
      <c r="C7" s="64">
        <v>196.98399999999995</v>
      </c>
      <c r="D7" s="59"/>
      <c r="E7" s="65">
        <f t="shared" si="0"/>
        <v>150.98818283333335</v>
      </c>
      <c r="F7" s="66">
        <f t="shared" si="1"/>
        <v>92.66500697128566</v>
      </c>
      <c r="G7" s="67">
        <f t="shared" si="2"/>
        <v>58.32317586204769</v>
      </c>
      <c r="H7" s="68">
        <f t="shared" si="3"/>
        <v>209.31135869538105</v>
      </c>
      <c r="I7" s="2">
        <f aca="true" t="shared" si="4" ref="I7:I52">I6+1</f>
        <v>3</v>
      </c>
    </row>
    <row r="8" spans="2:9" ht="12">
      <c r="B8" s="22">
        <v>2519</v>
      </c>
      <c r="C8" s="64">
        <v>178.93799999999996</v>
      </c>
      <c r="D8" s="59"/>
      <c r="E8" s="65">
        <f t="shared" si="0"/>
        <v>150.98818283333335</v>
      </c>
      <c r="F8" s="66">
        <f t="shared" si="1"/>
        <v>92.66500697128566</v>
      </c>
      <c r="G8" s="67">
        <f t="shared" si="2"/>
        <v>58.32317586204769</v>
      </c>
      <c r="H8" s="68">
        <f t="shared" si="3"/>
        <v>209.31135869538105</v>
      </c>
      <c r="I8" s="2">
        <f t="shared" si="4"/>
        <v>4</v>
      </c>
    </row>
    <row r="9" spans="2:9" ht="12">
      <c r="B9" s="22">
        <v>2520</v>
      </c>
      <c r="C9" s="64">
        <v>195.024</v>
      </c>
      <c r="D9" s="59"/>
      <c r="E9" s="65">
        <f t="shared" si="0"/>
        <v>150.98818283333335</v>
      </c>
      <c r="F9" s="66">
        <f t="shared" si="1"/>
        <v>92.66500697128566</v>
      </c>
      <c r="G9" s="67">
        <f t="shared" si="2"/>
        <v>58.32317586204769</v>
      </c>
      <c r="H9" s="68">
        <f t="shared" si="3"/>
        <v>209.31135869538105</v>
      </c>
      <c r="I9" s="2">
        <f t="shared" si="4"/>
        <v>5</v>
      </c>
    </row>
    <row r="10" spans="2:9" ht="12">
      <c r="B10" s="22">
        <v>2521</v>
      </c>
      <c r="C10" s="64">
        <v>204.566</v>
      </c>
      <c r="D10" s="59"/>
      <c r="E10" s="65">
        <f t="shared" si="0"/>
        <v>150.98818283333335</v>
      </c>
      <c r="F10" s="66">
        <f t="shared" si="1"/>
        <v>92.66500697128566</v>
      </c>
      <c r="G10" s="67">
        <f t="shared" si="2"/>
        <v>58.32317586204769</v>
      </c>
      <c r="H10" s="68">
        <f t="shared" si="3"/>
        <v>209.31135869538105</v>
      </c>
      <c r="I10" s="2">
        <f t="shared" si="4"/>
        <v>6</v>
      </c>
    </row>
    <row r="11" spans="2:9" ht="12">
      <c r="B11" s="22">
        <v>2522</v>
      </c>
      <c r="C11" s="64">
        <v>123.45700000000001</v>
      </c>
      <c r="D11" s="59"/>
      <c r="E11" s="65">
        <f t="shared" si="0"/>
        <v>150.98818283333335</v>
      </c>
      <c r="F11" s="66">
        <f t="shared" si="1"/>
        <v>92.66500697128566</v>
      </c>
      <c r="G11" s="67">
        <f t="shared" si="2"/>
        <v>58.32317586204769</v>
      </c>
      <c r="H11" s="68">
        <f t="shared" si="3"/>
        <v>209.31135869538105</v>
      </c>
      <c r="I11" s="2">
        <f t="shared" si="4"/>
        <v>7</v>
      </c>
    </row>
    <row r="12" spans="2:9" ht="12">
      <c r="B12" s="22">
        <v>2523</v>
      </c>
      <c r="C12" s="64">
        <v>155.858</v>
      </c>
      <c r="D12" s="59"/>
      <c r="E12" s="65">
        <f t="shared" si="0"/>
        <v>150.98818283333335</v>
      </c>
      <c r="F12" s="66">
        <f t="shared" si="1"/>
        <v>92.66500697128566</v>
      </c>
      <c r="G12" s="67">
        <f t="shared" si="2"/>
        <v>58.32317586204769</v>
      </c>
      <c r="H12" s="68">
        <f t="shared" si="3"/>
        <v>209.31135869538105</v>
      </c>
      <c r="I12" s="2">
        <f t="shared" si="4"/>
        <v>8</v>
      </c>
    </row>
    <row r="13" spans="2:9" ht="12">
      <c r="B13" s="22">
        <v>2524</v>
      </c>
      <c r="C13" s="64">
        <v>200.549</v>
      </c>
      <c r="D13" s="59"/>
      <c r="E13" s="65">
        <f t="shared" si="0"/>
        <v>150.98818283333335</v>
      </c>
      <c r="F13" s="66">
        <f t="shared" si="1"/>
        <v>92.66500697128566</v>
      </c>
      <c r="G13" s="67">
        <f t="shared" si="2"/>
        <v>58.32317586204769</v>
      </c>
      <c r="H13" s="68">
        <f t="shared" si="3"/>
        <v>209.31135869538105</v>
      </c>
      <c r="I13" s="2">
        <f t="shared" si="4"/>
        <v>9</v>
      </c>
    </row>
    <row r="14" spans="2:9" ht="12">
      <c r="B14" s="22">
        <v>2525</v>
      </c>
      <c r="C14" s="64">
        <v>172.78699999999998</v>
      </c>
      <c r="D14" s="59"/>
      <c r="E14" s="65">
        <f t="shared" si="0"/>
        <v>150.98818283333335</v>
      </c>
      <c r="F14" s="66">
        <f t="shared" si="1"/>
        <v>92.66500697128566</v>
      </c>
      <c r="G14" s="67">
        <f t="shared" si="2"/>
        <v>58.32317586204769</v>
      </c>
      <c r="H14" s="68">
        <f t="shared" si="3"/>
        <v>209.31135869538105</v>
      </c>
      <c r="I14" s="2">
        <f t="shared" si="4"/>
        <v>10</v>
      </c>
    </row>
    <row r="15" spans="2:9" ht="12">
      <c r="B15" s="22">
        <v>2526</v>
      </c>
      <c r="C15" s="64">
        <v>177.27900000000002</v>
      </c>
      <c r="D15" s="59"/>
      <c r="E15" s="65">
        <f t="shared" si="0"/>
        <v>150.98818283333335</v>
      </c>
      <c r="F15" s="66">
        <f t="shared" si="1"/>
        <v>92.66500697128566</v>
      </c>
      <c r="G15" s="67">
        <f t="shared" si="2"/>
        <v>58.32317586204769</v>
      </c>
      <c r="H15" s="68">
        <f t="shared" si="3"/>
        <v>209.31135869538105</v>
      </c>
      <c r="I15" s="2">
        <f t="shared" si="4"/>
        <v>11</v>
      </c>
    </row>
    <row r="16" spans="2:9" ht="12">
      <c r="B16" s="22">
        <v>2527</v>
      </c>
      <c r="C16" s="64">
        <v>124.59400000000001</v>
      </c>
      <c r="D16" s="59"/>
      <c r="E16" s="65">
        <f t="shared" si="0"/>
        <v>150.98818283333335</v>
      </c>
      <c r="F16" s="66">
        <f t="shared" si="1"/>
        <v>92.66500697128566</v>
      </c>
      <c r="G16" s="67">
        <f t="shared" si="2"/>
        <v>58.32317586204769</v>
      </c>
      <c r="H16" s="68">
        <f t="shared" si="3"/>
        <v>209.31135869538105</v>
      </c>
      <c r="I16" s="2">
        <f t="shared" si="4"/>
        <v>12</v>
      </c>
    </row>
    <row r="17" spans="2:9" ht="12">
      <c r="B17" s="22">
        <v>2528</v>
      </c>
      <c r="C17" s="64">
        <v>184.178</v>
      </c>
      <c r="D17" s="59"/>
      <c r="E17" s="65">
        <f t="shared" si="0"/>
        <v>150.98818283333335</v>
      </c>
      <c r="F17" s="66">
        <f t="shared" si="1"/>
        <v>92.66500697128566</v>
      </c>
      <c r="G17" s="67">
        <f t="shared" si="2"/>
        <v>58.32317586204769</v>
      </c>
      <c r="H17" s="68">
        <f t="shared" si="3"/>
        <v>209.31135869538105</v>
      </c>
      <c r="I17" s="2">
        <f t="shared" si="4"/>
        <v>13</v>
      </c>
    </row>
    <row r="18" spans="2:9" ht="12">
      <c r="B18" s="22">
        <v>2529</v>
      </c>
      <c r="C18" s="64">
        <v>101.519</v>
      </c>
      <c r="D18" s="59"/>
      <c r="E18" s="65">
        <f t="shared" si="0"/>
        <v>150.98818283333335</v>
      </c>
      <c r="F18" s="66">
        <f t="shared" si="1"/>
        <v>92.66500697128566</v>
      </c>
      <c r="G18" s="67">
        <f t="shared" si="2"/>
        <v>58.32317586204769</v>
      </c>
      <c r="H18" s="68">
        <f t="shared" si="3"/>
        <v>209.31135869538105</v>
      </c>
      <c r="I18" s="2">
        <f t="shared" si="4"/>
        <v>14</v>
      </c>
    </row>
    <row r="19" spans="2:9" ht="12">
      <c r="B19" s="22">
        <v>2530</v>
      </c>
      <c r="C19" s="64">
        <v>156.69</v>
      </c>
      <c r="D19" s="59"/>
      <c r="E19" s="65">
        <f t="shared" si="0"/>
        <v>150.98818283333335</v>
      </c>
      <c r="F19" s="66">
        <f t="shared" si="1"/>
        <v>92.66500697128566</v>
      </c>
      <c r="G19" s="67">
        <f t="shared" si="2"/>
        <v>58.32317586204769</v>
      </c>
      <c r="H19" s="68">
        <f t="shared" si="3"/>
        <v>209.31135869538105</v>
      </c>
      <c r="I19" s="2">
        <f t="shared" si="4"/>
        <v>15</v>
      </c>
    </row>
    <row r="20" spans="2:9" ht="12">
      <c r="B20" s="22">
        <v>2531</v>
      </c>
      <c r="C20" s="64">
        <v>222.81100000000004</v>
      </c>
      <c r="D20" s="59"/>
      <c r="E20" s="65">
        <f t="shared" si="0"/>
        <v>150.98818283333335</v>
      </c>
      <c r="F20" s="66">
        <f t="shared" si="1"/>
        <v>92.66500697128566</v>
      </c>
      <c r="G20" s="67">
        <f t="shared" si="2"/>
        <v>58.32317586204769</v>
      </c>
      <c r="H20" s="68">
        <f t="shared" si="3"/>
        <v>209.31135869538105</v>
      </c>
      <c r="I20" s="2">
        <f t="shared" si="4"/>
        <v>16</v>
      </c>
    </row>
    <row r="21" spans="2:9" ht="12">
      <c r="B21" s="22">
        <v>2532</v>
      </c>
      <c r="C21" s="64">
        <v>107.95200000000001</v>
      </c>
      <c r="D21" s="59"/>
      <c r="E21" s="65">
        <f t="shared" si="0"/>
        <v>150.98818283333335</v>
      </c>
      <c r="F21" s="66">
        <f t="shared" si="1"/>
        <v>92.66500697128566</v>
      </c>
      <c r="G21" s="67">
        <f t="shared" si="2"/>
        <v>58.32317586204769</v>
      </c>
      <c r="H21" s="68">
        <f t="shared" si="3"/>
        <v>209.31135869538105</v>
      </c>
      <c r="I21" s="2">
        <f t="shared" si="4"/>
        <v>17</v>
      </c>
    </row>
    <row r="22" spans="2:9" ht="12">
      <c r="B22" s="22">
        <v>2533</v>
      </c>
      <c r="C22" s="69">
        <v>115.41199999999999</v>
      </c>
      <c r="D22" s="59"/>
      <c r="E22" s="65">
        <f t="shared" si="0"/>
        <v>150.98818283333335</v>
      </c>
      <c r="F22" s="66">
        <f t="shared" si="1"/>
        <v>92.66500697128566</v>
      </c>
      <c r="G22" s="67">
        <f t="shared" si="2"/>
        <v>58.32317586204769</v>
      </c>
      <c r="H22" s="68">
        <f t="shared" si="3"/>
        <v>209.31135869538105</v>
      </c>
      <c r="I22" s="2">
        <f t="shared" si="4"/>
        <v>18</v>
      </c>
    </row>
    <row r="23" spans="2:9" ht="12">
      <c r="B23" s="22">
        <v>2534</v>
      </c>
      <c r="C23" s="69">
        <v>112.607</v>
      </c>
      <c r="D23" s="59"/>
      <c r="E23" s="65">
        <f t="shared" si="0"/>
        <v>150.98818283333335</v>
      </c>
      <c r="F23" s="66">
        <f t="shared" si="1"/>
        <v>92.66500697128566</v>
      </c>
      <c r="G23" s="67">
        <f t="shared" si="2"/>
        <v>58.32317586204769</v>
      </c>
      <c r="H23" s="68">
        <f t="shared" si="3"/>
        <v>209.31135869538105</v>
      </c>
      <c r="I23" s="2">
        <f t="shared" si="4"/>
        <v>19</v>
      </c>
    </row>
    <row r="24" spans="2:9" ht="12">
      <c r="B24" s="22">
        <v>2535</v>
      </c>
      <c r="C24" s="69">
        <v>121.605</v>
      </c>
      <c r="D24" s="59"/>
      <c r="E24" s="65">
        <f t="shared" si="0"/>
        <v>150.98818283333335</v>
      </c>
      <c r="F24" s="66">
        <f t="shared" si="1"/>
        <v>92.66500697128566</v>
      </c>
      <c r="G24" s="67">
        <f t="shared" si="2"/>
        <v>58.32317586204769</v>
      </c>
      <c r="H24" s="68">
        <f t="shared" si="3"/>
        <v>209.31135869538105</v>
      </c>
      <c r="I24" s="2">
        <f t="shared" si="4"/>
        <v>20</v>
      </c>
    </row>
    <row r="25" spans="2:9" ht="12">
      <c r="B25" s="22">
        <v>2536</v>
      </c>
      <c r="C25" s="69">
        <v>77.44</v>
      </c>
      <c r="D25" s="59"/>
      <c r="E25" s="65">
        <f t="shared" si="0"/>
        <v>150.98818283333335</v>
      </c>
      <c r="F25" s="66">
        <f t="shared" si="1"/>
        <v>92.66500697128566</v>
      </c>
      <c r="G25" s="67">
        <f t="shared" si="2"/>
        <v>58.32317586204769</v>
      </c>
      <c r="H25" s="68">
        <f t="shared" si="3"/>
        <v>209.31135869538105</v>
      </c>
      <c r="I25" s="2">
        <f t="shared" si="4"/>
        <v>21</v>
      </c>
    </row>
    <row r="26" spans="2:9" ht="12">
      <c r="B26" s="22">
        <v>2537</v>
      </c>
      <c r="C26" s="69">
        <v>161.86</v>
      </c>
      <c r="D26" s="59"/>
      <c r="E26" s="65">
        <f t="shared" si="0"/>
        <v>150.98818283333335</v>
      </c>
      <c r="F26" s="66">
        <f t="shared" si="1"/>
        <v>92.66500697128566</v>
      </c>
      <c r="G26" s="67">
        <f t="shared" si="2"/>
        <v>58.32317586204769</v>
      </c>
      <c r="H26" s="68">
        <f t="shared" si="3"/>
        <v>209.31135869538105</v>
      </c>
      <c r="I26" s="2">
        <f t="shared" si="4"/>
        <v>22</v>
      </c>
    </row>
    <row r="27" spans="2:9" ht="12">
      <c r="B27" s="22">
        <v>2538</v>
      </c>
      <c r="C27" s="69">
        <v>182.64</v>
      </c>
      <c r="D27" s="59"/>
      <c r="E27" s="65">
        <f t="shared" si="0"/>
        <v>150.98818283333335</v>
      </c>
      <c r="F27" s="66">
        <f t="shared" si="1"/>
        <v>92.66500697128566</v>
      </c>
      <c r="G27" s="67">
        <f t="shared" si="2"/>
        <v>58.32317586204769</v>
      </c>
      <c r="H27" s="68">
        <f t="shared" si="3"/>
        <v>209.31135869538105</v>
      </c>
      <c r="I27" s="2">
        <f t="shared" si="4"/>
        <v>23</v>
      </c>
    </row>
    <row r="28" spans="2:9" ht="12">
      <c r="B28" s="22">
        <v>2539</v>
      </c>
      <c r="C28" s="69">
        <v>159.13299999999998</v>
      </c>
      <c r="D28" s="59"/>
      <c r="E28" s="65">
        <f t="shared" si="0"/>
        <v>150.98818283333335</v>
      </c>
      <c r="F28" s="66">
        <f t="shared" si="1"/>
        <v>92.66500697128566</v>
      </c>
      <c r="G28" s="67">
        <f t="shared" si="2"/>
        <v>58.32317586204769</v>
      </c>
      <c r="H28" s="68">
        <f t="shared" si="3"/>
        <v>209.31135869538105</v>
      </c>
      <c r="I28" s="2">
        <f t="shared" si="4"/>
        <v>24</v>
      </c>
    </row>
    <row r="29" spans="2:9" ht="12">
      <c r="B29" s="22">
        <v>2540</v>
      </c>
      <c r="C29" s="69">
        <v>74.97800000000001</v>
      </c>
      <c r="D29" s="59"/>
      <c r="E29" s="65">
        <f t="shared" si="0"/>
        <v>150.98818283333335</v>
      </c>
      <c r="F29" s="66">
        <f t="shared" si="1"/>
        <v>92.66500697128566</v>
      </c>
      <c r="G29" s="67">
        <f t="shared" si="2"/>
        <v>58.32317586204769</v>
      </c>
      <c r="H29" s="68">
        <f t="shared" si="3"/>
        <v>209.31135869538105</v>
      </c>
      <c r="I29" s="2">
        <f t="shared" si="4"/>
        <v>25</v>
      </c>
    </row>
    <row r="30" spans="2:9" ht="12">
      <c r="B30" s="22">
        <v>2541</v>
      </c>
      <c r="C30" s="69">
        <v>37.41</v>
      </c>
      <c r="D30" s="59"/>
      <c r="E30" s="65">
        <f t="shared" si="0"/>
        <v>150.98818283333335</v>
      </c>
      <c r="F30" s="66">
        <f t="shared" si="1"/>
        <v>92.66500697128566</v>
      </c>
      <c r="G30" s="67">
        <f t="shared" si="2"/>
        <v>58.32317586204769</v>
      </c>
      <c r="H30" s="68">
        <f t="shared" si="3"/>
        <v>209.31135869538105</v>
      </c>
      <c r="I30" s="2">
        <f t="shared" si="4"/>
        <v>26</v>
      </c>
    </row>
    <row r="31" spans="2:9" ht="12">
      <c r="B31" s="22">
        <v>2542</v>
      </c>
      <c r="C31" s="69">
        <v>227.68699999999998</v>
      </c>
      <c r="D31" s="59"/>
      <c r="E31" s="65">
        <f t="shared" si="0"/>
        <v>150.98818283333335</v>
      </c>
      <c r="F31" s="66">
        <f t="shared" si="1"/>
        <v>92.66500697128566</v>
      </c>
      <c r="G31" s="67">
        <f t="shared" si="2"/>
        <v>58.32317586204769</v>
      </c>
      <c r="H31" s="68">
        <f t="shared" si="3"/>
        <v>209.31135869538105</v>
      </c>
      <c r="I31" s="2">
        <f t="shared" si="4"/>
        <v>27</v>
      </c>
    </row>
    <row r="32" spans="2:9" ht="12">
      <c r="B32" s="22">
        <v>2543</v>
      </c>
      <c r="C32" s="69">
        <v>188.71599999999995</v>
      </c>
      <c r="D32" s="59"/>
      <c r="E32" s="65">
        <f t="shared" si="0"/>
        <v>150.98818283333335</v>
      </c>
      <c r="F32" s="66">
        <f t="shared" si="1"/>
        <v>92.66500697128566</v>
      </c>
      <c r="G32" s="67">
        <f t="shared" si="2"/>
        <v>58.32317586204769</v>
      </c>
      <c r="H32" s="68">
        <f t="shared" si="3"/>
        <v>209.31135869538105</v>
      </c>
      <c r="I32" s="2">
        <f t="shared" si="4"/>
        <v>28</v>
      </c>
    </row>
    <row r="33" spans="2:9" ht="12">
      <c r="B33" s="22">
        <v>2544</v>
      </c>
      <c r="C33" s="69">
        <v>130.25</v>
      </c>
      <c r="D33" s="59"/>
      <c r="E33" s="65">
        <f t="shared" si="0"/>
        <v>150.98818283333335</v>
      </c>
      <c r="F33" s="66">
        <f t="shared" si="1"/>
        <v>92.66500697128566</v>
      </c>
      <c r="G33" s="67">
        <f t="shared" si="2"/>
        <v>58.32317586204769</v>
      </c>
      <c r="H33" s="68">
        <f t="shared" si="3"/>
        <v>209.31135869538105</v>
      </c>
      <c r="I33" s="2">
        <f t="shared" si="4"/>
        <v>29</v>
      </c>
    </row>
    <row r="34" spans="2:9" ht="12">
      <c r="B34" s="22">
        <v>2545</v>
      </c>
      <c r="C34" s="69">
        <v>173.415</v>
      </c>
      <c r="D34" s="59"/>
      <c r="E34" s="65">
        <f t="shared" si="0"/>
        <v>150.98818283333335</v>
      </c>
      <c r="F34" s="66">
        <f t="shared" si="1"/>
        <v>92.66500697128566</v>
      </c>
      <c r="G34" s="67">
        <f t="shared" si="2"/>
        <v>58.32317586204769</v>
      </c>
      <c r="H34" s="68">
        <f t="shared" si="3"/>
        <v>209.31135869538105</v>
      </c>
      <c r="I34" s="2">
        <f t="shared" si="4"/>
        <v>30</v>
      </c>
    </row>
    <row r="35" spans="2:9" ht="12">
      <c r="B35" s="22">
        <v>2546</v>
      </c>
      <c r="C35" s="69">
        <v>60.882000000000005</v>
      </c>
      <c r="D35" s="59"/>
      <c r="E35" s="65">
        <f t="shared" si="0"/>
        <v>150.98818283333335</v>
      </c>
      <c r="F35" s="66">
        <f t="shared" si="1"/>
        <v>92.66500697128566</v>
      </c>
      <c r="G35" s="67">
        <f t="shared" si="2"/>
        <v>58.32317586204769</v>
      </c>
      <c r="H35" s="68">
        <f t="shared" si="3"/>
        <v>209.31135869538105</v>
      </c>
      <c r="I35" s="2">
        <f t="shared" si="4"/>
        <v>31</v>
      </c>
    </row>
    <row r="36" spans="2:16" ht="12.75">
      <c r="B36" s="22">
        <v>2547</v>
      </c>
      <c r="C36" s="69">
        <v>88.36200000000001</v>
      </c>
      <c r="D36" s="59"/>
      <c r="E36" s="65">
        <f t="shared" si="0"/>
        <v>150.98818283333335</v>
      </c>
      <c r="F36" s="66">
        <f t="shared" si="1"/>
        <v>92.66500697128566</v>
      </c>
      <c r="G36" s="67">
        <f t="shared" si="2"/>
        <v>58.32317586204769</v>
      </c>
      <c r="H36" s="68">
        <f t="shared" si="3"/>
        <v>209.31135869538105</v>
      </c>
      <c r="I36" s="2">
        <f t="shared" si="4"/>
        <v>32</v>
      </c>
      <c r="P36"/>
    </row>
    <row r="37" spans="2:9" ht="12">
      <c r="B37" s="22">
        <v>2548</v>
      </c>
      <c r="C37" s="69">
        <v>160.640064</v>
      </c>
      <c r="D37" s="59"/>
      <c r="E37" s="65">
        <f t="shared" si="0"/>
        <v>150.98818283333335</v>
      </c>
      <c r="F37" s="66">
        <f t="shared" si="1"/>
        <v>92.66500697128566</v>
      </c>
      <c r="G37" s="67">
        <f t="shared" si="2"/>
        <v>58.32317586204769</v>
      </c>
      <c r="H37" s="68">
        <f t="shared" si="3"/>
        <v>209.31135869538105</v>
      </c>
      <c r="I37" s="2">
        <f t="shared" si="4"/>
        <v>33</v>
      </c>
    </row>
    <row r="38" spans="2:9" ht="12">
      <c r="B38" s="22">
        <v>2549</v>
      </c>
      <c r="C38" s="69">
        <v>229.45852800000006</v>
      </c>
      <c r="D38" s="59"/>
      <c r="E38" s="65">
        <f t="shared" si="0"/>
        <v>150.98818283333335</v>
      </c>
      <c r="F38" s="66">
        <f t="shared" si="1"/>
        <v>92.66500697128566</v>
      </c>
      <c r="G38" s="67">
        <f t="shared" si="2"/>
        <v>58.32317586204769</v>
      </c>
      <c r="H38" s="68">
        <f t="shared" si="3"/>
        <v>209.31135869538105</v>
      </c>
      <c r="I38" s="2">
        <f t="shared" si="4"/>
        <v>34</v>
      </c>
    </row>
    <row r="39" spans="2:9" ht="12">
      <c r="B39" s="22">
        <v>2550</v>
      </c>
      <c r="C39" s="69">
        <v>221.819904</v>
      </c>
      <c r="D39" s="59"/>
      <c r="E39" s="65">
        <f t="shared" si="0"/>
        <v>150.98818283333335</v>
      </c>
      <c r="F39" s="66">
        <f t="shared" si="1"/>
        <v>92.66500697128566</v>
      </c>
      <c r="G39" s="67">
        <f t="shared" si="2"/>
        <v>58.32317586204769</v>
      </c>
      <c r="H39" s="68">
        <f t="shared" si="3"/>
        <v>209.31135869538105</v>
      </c>
      <c r="I39" s="2">
        <f t="shared" si="4"/>
        <v>35</v>
      </c>
    </row>
    <row r="40" spans="2:9" ht="12">
      <c r="B40" s="22">
        <v>2551</v>
      </c>
      <c r="C40" s="69">
        <v>192</v>
      </c>
      <c r="D40" s="59"/>
      <c r="E40" s="65">
        <f t="shared" si="0"/>
        <v>150.98818283333335</v>
      </c>
      <c r="F40" s="66">
        <f t="shared" si="1"/>
        <v>92.66500697128566</v>
      </c>
      <c r="G40" s="67">
        <f t="shared" si="2"/>
        <v>58.32317586204769</v>
      </c>
      <c r="H40" s="68">
        <f t="shared" si="3"/>
        <v>209.31135869538105</v>
      </c>
      <c r="I40" s="2">
        <f t="shared" si="4"/>
        <v>36</v>
      </c>
    </row>
    <row r="41" spans="2:9" ht="12">
      <c r="B41" s="22">
        <v>2552</v>
      </c>
      <c r="C41" s="69">
        <v>183.05</v>
      </c>
      <c r="D41" s="59"/>
      <c r="E41" s="65">
        <f t="shared" si="0"/>
        <v>150.98818283333335</v>
      </c>
      <c r="F41" s="66">
        <f t="shared" si="1"/>
        <v>92.66500697128566</v>
      </c>
      <c r="G41" s="67">
        <f t="shared" si="2"/>
        <v>58.32317586204769</v>
      </c>
      <c r="H41" s="68">
        <f t="shared" si="3"/>
        <v>209.31135869538105</v>
      </c>
      <c r="I41" s="2">
        <f t="shared" si="4"/>
        <v>37</v>
      </c>
    </row>
    <row r="42" spans="2:9" ht="12">
      <c r="B42" s="22">
        <v>2553</v>
      </c>
      <c r="C42" s="69">
        <v>107.622432</v>
      </c>
      <c r="D42" s="59"/>
      <c r="E42" s="65">
        <f t="shared" si="0"/>
        <v>150.98818283333335</v>
      </c>
      <c r="F42" s="66">
        <f t="shared" si="1"/>
        <v>92.66500697128566</v>
      </c>
      <c r="G42" s="67">
        <f t="shared" si="2"/>
        <v>58.32317586204769</v>
      </c>
      <c r="H42" s="68">
        <f t="shared" si="3"/>
        <v>209.31135869538105</v>
      </c>
      <c r="I42" s="2">
        <f t="shared" si="4"/>
        <v>38</v>
      </c>
    </row>
    <row r="43" spans="2:9" ht="12">
      <c r="B43" s="22">
        <v>2554</v>
      </c>
      <c r="C43" s="69">
        <v>316.95408000000003</v>
      </c>
      <c r="D43" s="59"/>
      <c r="E43" s="65">
        <f t="shared" si="0"/>
        <v>150.98818283333335</v>
      </c>
      <c r="F43" s="66">
        <f t="shared" si="1"/>
        <v>92.66500697128566</v>
      </c>
      <c r="G43" s="67">
        <f t="shared" si="2"/>
        <v>58.32317586204769</v>
      </c>
      <c r="H43" s="68">
        <f t="shared" si="3"/>
        <v>209.31135869538105</v>
      </c>
      <c r="I43" s="2">
        <f t="shared" si="4"/>
        <v>39</v>
      </c>
    </row>
    <row r="44" spans="2:9" ht="12">
      <c r="B44" s="22">
        <v>2555</v>
      </c>
      <c r="C44" s="69">
        <v>125.27308800000002</v>
      </c>
      <c r="D44" s="59"/>
      <c r="E44" s="65">
        <f t="shared" si="0"/>
        <v>150.98818283333335</v>
      </c>
      <c r="F44" s="66">
        <f t="shared" si="1"/>
        <v>92.66500697128566</v>
      </c>
      <c r="G44" s="67">
        <f t="shared" si="2"/>
        <v>58.32317586204769</v>
      </c>
      <c r="H44" s="68">
        <f t="shared" si="3"/>
        <v>209.31135869538105</v>
      </c>
      <c r="I44" s="2">
        <f t="shared" si="4"/>
        <v>40</v>
      </c>
    </row>
    <row r="45" spans="2:9" ht="12">
      <c r="B45" s="22">
        <v>2556</v>
      </c>
      <c r="C45" s="69">
        <v>126.96566400000002</v>
      </c>
      <c r="D45" s="59"/>
      <c r="E45" s="65">
        <f t="shared" si="0"/>
        <v>150.98818283333335</v>
      </c>
      <c r="F45" s="66">
        <f t="shared" si="1"/>
        <v>92.66500697128566</v>
      </c>
      <c r="G45" s="67">
        <f t="shared" si="2"/>
        <v>58.32317586204769</v>
      </c>
      <c r="H45" s="68">
        <f t="shared" si="3"/>
        <v>209.31135869538105</v>
      </c>
      <c r="I45" s="2">
        <f t="shared" si="4"/>
        <v>41</v>
      </c>
    </row>
    <row r="46" spans="2:9" ht="12">
      <c r="B46" s="22">
        <v>2557</v>
      </c>
      <c r="C46" s="69">
        <v>68.54</v>
      </c>
      <c r="D46" s="59"/>
      <c r="E46" s="65">
        <f t="shared" si="0"/>
        <v>150.98818283333335</v>
      </c>
      <c r="F46" s="66">
        <f t="shared" si="1"/>
        <v>92.66500697128566</v>
      </c>
      <c r="G46" s="67">
        <f t="shared" si="2"/>
        <v>58.32317586204769</v>
      </c>
      <c r="H46" s="68">
        <f t="shared" si="3"/>
        <v>209.31135869538105</v>
      </c>
      <c r="I46" s="2">
        <f t="shared" si="4"/>
        <v>42</v>
      </c>
    </row>
    <row r="47" spans="2:9" ht="12">
      <c r="B47" s="22">
        <v>2558</v>
      </c>
      <c r="C47" s="69">
        <v>51.201504000000014</v>
      </c>
      <c r="D47" s="59"/>
      <c r="E47" s="65">
        <f t="shared" si="0"/>
        <v>150.98818283333335</v>
      </c>
      <c r="F47" s="66">
        <f t="shared" si="1"/>
        <v>92.66500697128566</v>
      </c>
      <c r="G47" s="67">
        <f t="shared" si="2"/>
        <v>58.32317586204769</v>
      </c>
      <c r="H47" s="68">
        <f t="shared" si="3"/>
        <v>209.31135869538105</v>
      </c>
      <c r="I47" s="2">
        <f t="shared" si="4"/>
        <v>43</v>
      </c>
    </row>
    <row r="48" spans="2:9" ht="12">
      <c r="B48" s="22">
        <v>2559</v>
      </c>
      <c r="C48" s="64">
        <v>81.46051200000001</v>
      </c>
      <c r="D48" s="59"/>
      <c r="E48" s="65">
        <f t="shared" si="0"/>
        <v>150.98818283333335</v>
      </c>
      <c r="F48" s="66">
        <f t="shared" si="1"/>
        <v>92.66500697128566</v>
      </c>
      <c r="G48" s="67">
        <f t="shared" si="2"/>
        <v>58.32317586204769</v>
      </c>
      <c r="H48" s="68">
        <f t="shared" si="3"/>
        <v>209.31135869538105</v>
      </c>
      <c r="I48" s="2">
        <f t="shared" si="4"/>
        <v>44</v>
      </c>
    </row>
    <row r="49" spans="2:9" ht="12">
      <c r="B49" s="22">
        <v>2560</v>
      </c>
      <c r="C49" s="64">
        <v>206</v>
      </c>
      <c r="D49" s="59"/>
      <c r="E49" s="65">
        <f t="shared" si="0"/>
        <v>150.98818283333335</v>
      </c>
      <c r="F49" s="66">
        <f t="shared" si="1"/>
        <v>92.66500697128566</v>
      </c>
      <c r="G49" s="67">
        <f t="shared" si="2"/>
        <v>58.32317586204769</v>
      </c>
      <c r="H49" s="68">
        <f t="shared" si="3"/>
        <v>209.31135869538105</v>
      </c>
      <c r="I49" s="2">
        <f t="shared" si="4"/>
        <v>45</v>
      </c>
    </row>
    <row r="50" spans="2:9" ht="12">
      <c r="B50" s="22">
        <v>2561</v>
      </c>
      <c r="C50" s="64">
        <v>126.4</v>
      </c>
      <c r="D50" s="59"/>
      <c r="E50" s="65">
        <f t="shared" si="0"/>
        <v>150.98818283333335</v>
      </c>
      <c r="F50" s="66">
        <f t="shared" si="1"/>
        <v>92.66500697128566</v>
      </c>
      <c r="G50" s="67">
        <f t="shared" si="2"/>
        <v>58.32317586204769</v>
      </c>
      <c r="H50" s="68">
        <f t="shared" si="3"/>
        <v>209.31135869538105</v>
      </c>
      <c r="I50" s="2">
        <f t="shared" si="4"/>
        <v>46</v>
      </c>
    </row>
    <row r="51" spans="2:9" ht="12">
      <c r="B51" s="22">
        <v>2562</v>
      </c>
      <c r="C51" s="64">
        <v>107.8</v>
      </c>
      <c r="D51" s="59"/>
      <c r="E51" s="65">
        <f t="shared" si="0"/>
        <v>150.98818283333335</v>
      </c>
      <c r="F51" s="66">
        <f t="shared" si="1"/>
        <v>92.66500697128566</v>
      </c>
      <c r="G51" s="67">
        <f t="shared" si="2"/>
        <v>58.32317586204769</v>
      </c>
      <c r="H51" s="68">
        <f t="shared" si="3"/>
        <v>209.31135869538105</v>
      </c>
      <c r="I51" s="2">
        <f t="shared" si="4"/>
        <v>47</v>
      </c>
    </row>
    <row r="52" spans="2:10" ht="12">
      <c r="B52" s="22">
        <v>2563</v>
      </c>
      <c r="C52" s="64">
        <v>79.9</v>
      </c>
      <c r="D52" s="59"/>
      <c r="E52" s="65">
        <f t="shared" si="0"/>
        <v>150.98818283333335</v>
      </c>
      <c r="F52" s="66">
        <f t="shared" si="1"/>
        <v>92.66500697128566</v>
      </c>
      <c r="G52" s="67">
        <f t="shared" si="2"/>
        <v>58.32317586204769</v>
      </c>
      <c r="H52" s="68">
        <f t="shared" si="3"/>
        <v>209.31135869538105</v>
      </c>
      <c r="I52" s="2">
        <f t="shared" si="4"/>
        <v>48</v>
      </c>
      <c r="J52" s="23"/>
    </row>
    <row r="53" spans="2:14" ht="12">
      <c r="B53" s="74">
        <v>2564</v>
      </c>
      <c r="C53" s="75">
        <v>168.98198400000004</v>
      </c>
      <c r="D53" s="76">
        <f>C53</f>
        <v>168.98198400000004</v>
      </c>
      <c r="E53" s="65"/>
      <c r="F53" s="66"/>
      <c r="G53" s="67"/>
      <c r="H53" s="68"/>
      <c r="J53" s="25"/>
      <c r="K53" s="80" t="str">
        <f>'[1]std. - P.1'!$K$105:$N$105</f>
        <v>ปี 2564 ปริมาณน้ำสะสม 1 เม.ย.64 - 28 ก.พ.65</v>
      </c>
      <c r="L53" s="80"/>
      <c r="M53" s="80"/>
      <c r="N53" s="80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2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2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2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2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2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2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2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2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2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2">
      <c r="B74" s="22"/>
      <c r="C74" s="69"/>
      <c r="D74" s="59"/>
      <c r="E74" s="70"/>
      <c r="F74" s="71"/>
      <c r="G74" s="72"/>
      <c r="H74" s="73"/>
      <c r="J74" s="28"/>
      <c r="K74" s="29"/>
      <c r="L74" s="28"/>
      <c r="M74" s="30"/>
    </row>
    <row r="75" spans="2:13" ht="12">
      <c r="B75" s="22"/>
      <c r="C75" s="69"/>
      <c r="D75" s="59"/>
      <c r="E75" s="70"/>
      <c r="F75" s="71"/>
      <c r="G75" s="72"/>
      <c r="H75" s="73"/>
      <c r="J75" s="28"/>
      <c r="K75" s="29"/>
      <c r="L75" s="28"/>
      <c r="M75" s="30"/>
    </row>
    <row r="76" spans="2:13" ht="12">
      <c r="B76" s="31"/>
      <c r="C76" s="32"/>
      <c r="D76" s="21"/>
      <c r="E76" s="33"/>
      <c r="F76" s="33"/>
      <c r="G76" s="33"/>
      <c r="H76" s="33"/>
      <c r="J76" s="28"/>
      <c r="K76" s="29"/>
      <c r="L76" s="28"/>
      <c r="M76" s="30"/>
    </row>
    <row r="77" spans="2:13" ht="12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1:17" ht="16.5" customHeight="1">
      <c r="A78" s="23"/>
      <c r="B78" s="34"/>
      <c r="C78" s="35"/>
      <c r="D78" s="23"/>
      <c r="E78" s="23"/>
      <c r="F78" s="23"/>
      <c r="G78" s="23"/>
      <c r="H78" s="23"/>
      <c r="I78" s="23"/>
      <c r="J78" s="23"/>
      <c r="K78" s="23"/>
      <c r="Q78" s="32"/>
    </row>
    <row r="79" spans="1:11" ht="15.75" customHeight="1">
      <c r="A79" s="23"/>
      <c r="B79" s="36" t="s">
        <v>8</v>
      </c>
      <c r="C79" s="55">
        <f>AVERAGE(C5:C52)</f>
        <v>150.98818283333335</v>
      </c>
      <c r="D79" s="37"/>
      <c r="E79" s="34"/>
      <c r="F79" s="34"/>
      <c r="G79" s="23"/>
      <c r="H79" s="38" t="s">
        <v>8</v>
      </c>
      <c r="I79" s="39" t="s">
        <v>20</v>
      </c>
      <c r="J79" s="40"/>
      <c r="K79" s="41"/>
    </row>
    <row r="80" spans="1:11" ht="15.75" customHeight="1">
      <c r="A80" s="23"/>
      <c r="B80" s="42" t="s">
        <v>10</v>
      </c>
      <c r="C80" s="56">
        <f>STDEV(C5:C52)</f>
        <v>58.32317586204769</v>
      </c>
      <c r="D80" s="37"/>
      <c r="E80" s="34"/>
      <c r="F80" s="34"/>
      <c r="G80" s="23"/>
      <c r="H80" s="44" t="s">
        <v>10</v>
      </c>
      <c r="I80" s="45" t="s">
        <v>12</v>
      </c>
      <c r="J80" s="46"/>
      <c r="K80" s="47"/>
    </row>
    <row r="81" spans="1:15" ht="15.75" customHeight="1">
      <c r="A81" s="34"/>
      <c r="B81" s="42" t="s">
        <v>13</v>
      </c>
      <c r="C81" s="43">
        <f>C80/C79</f>
        <v>0.38627642751636454</v>
      </c>
      <c r="D81" s="37"/>
      <c r="E81" s="48">
        <f>C81*100</f>
        <v>38.62764275163645</v>
      </c>
      <c r="F81" s="34" t="s">
        <v>2</v>
      </c>
      <c r="G81" s="23"/>
      <c r="H81" s="44" t="s">
        <v>13</v>
      </c>
      <c r="I81" s="45" t="s">
        <v>14</v>
      </c>
      <c r="J81" s="46"/>
      <c r="K81" s="47"/>
      <c r="M81" s="54" t="s">
        <v>19</v>
      </c>
      <c r="N81" s="2">
        <f>C86-C87-C88</f>
        <v>32</v>
      </c>
      <c r="O81" s="2" t="s">
        <v>0</v>
      </c>
    </row>
    <row r="82" spans="1:15" ht="15.75" customHeight="1">
      <c r="A82" s="34"/>
      <c r="B82" s="42" t="s">
        <v>9</v>
      </c>
      <c r="C82" s="56">
        <f>C79-C80</f>
        <v>92.66500697128566</v>
      </c>
      <c r="D82" s="37"/>
      <c r="E82" s="34"/>
      <c r="F82" s="34"/>
      <c r="G82" s="23"/>
      <c r="H82" s="44" t="s">
        <v>9</v>
      </c>
      <c r="I82" s="45" t="s">
        <v>15</v>
      </c>
      <c r="J82" s="46"/>
      <c r="K82" s="47"/>
      <c r="M82" s="54" t="s">
        <v>18</v>
      </c>
      <c r="N82" s="2">
        <f>C87</f>
        <v>7</v>
      </c>
      <c r="O82" s="2" t="s">
        <v>0</v>
      </c>
    </row>
    <row r="83" spans="1:15" ht="15.75" customHeight="1">
      <c r="A83" s="34"/>
      <c r="B83" s="49" t="s">
        <v>11</v>
      </c>
      <c r="C83" s="57">
        <f>C79+C80</f>
        <v>209.31135869538105</v>
      </c>
      <c r="D83" s="37"/>
      <c r="E83" s="34"/>
      <c r="F83" s="34"/>
      <c r="G83" s="23"/>
      <c r="H83" s="50" t="s">
        <v>11</v>
      </c>
      <c r="I83" s="51" t="s">
        <v>16</v>
      </c>
      <c r="J83" s="52"/>
      <c r="K83" s="53"/>
      <c r="M83" s="54" t="s">
        <v>17</v>
      </c>
      <c r="N83" s="2">
        <f>C88</f>
        <v>9</v>
      </c>
      <c r="O83" s="2" t="s">
        <v>0</v>
      </c>
    </row>
    <row r="84" spans="1:6" ht="17.25" customHeight="1">
      <c r="A84" s="31"/>
      <c r="C84" s="31"/>
      <c r="D84" s="31"/>
      <c r="E84" s="31"/>
      <c r="F84" s="31"/>
    </row>
    <row r="85" spans="1:3" ht="12">
      <c r="A85" s="31"/>
      <c r="C85" s="31"/>
    </row>
    <row r="86" spans="1:3" ht="12">
      <c r="A86" s="31"/>
      <c r="C86" s="2">
        <f>MAX(I5:I75)</f>
        <v>48</v>
      </c>
    </row>
    <row r="87" ht="12">
      <c r="C87" s="2">
        <f>COUNTIF(C5:C52,"&gt;209")</f>
        <v>7</v>
      </c>
    </row>
    <row r="88" ht="12">
      <c r="C88" s="2">
        <f>COUNTIF(C5:C52,"&lt;93")</f>
        <v>9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2022-03-16T07:19:39Z</dcterms:modified>
  <cp:category/>
  <cp:version/>
  <cp:contentType/>
  <cp:contentStatus/>
</cp:coreProperties>
</file>