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<sst xmlns="http://schemas.openxmlformats.org/spreadsheetml/2006/main" count="49" uniqueCount="24">
  <si>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</si>
  <si>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</si>
  <si>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</si>
  <si>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</si>
  <si>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</si>
  <si>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</si>
  <si>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</si>
  <si>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</si>
  <si>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</si>
  <si>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</si>
  <si>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</si>
  <si>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</si>
  <si>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</si>
  <si>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</si>
  <si>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</si>
  <si>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</si>
  <si>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</si>
  <si>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</si>
  <si>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</si>
  <si>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</si>
  <si>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</si>
  <si>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</si>
  <si>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P.21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</si>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</sst>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0"/>
      <name val="TH SarabunPSK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25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229" fontId="13" fillId="0" borderId="0" xfId="0" applyNumberFormat="1" applyFont="1" applyAlignment="1" applyProtection="1">
      <alignment horizontal="center"/>
      <protection/>
    </xf>
    <xf numFmtId="1" fontId="7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11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2" fontId="16" fillId="0" borderId="11" xfId="0" applyNumberFormat="1" applyFont="1" applyBorder="1" applyAlignment="1">
      <alignment horizontal="right"/>
    </xf>
    <xf numFmtId="2" fontId="16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1" fontId="20" fillId="0" borderId="1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64" fillId="0" borderId="18" xfId="0" applyFont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2" fontId="64" fillId="0" borderId="15" xfId="0" applyNumberFormat="1" applyFont="1" applyBorder="1" applyAlignment="1">
      <alignment horizontal="center"/>
    </xf>
    <xf numFmtId="225" fontId="64" fillId="0" borderId="15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5" fillId="0" borderId="15" xfId="0" applyNumberFormat="1" applyFont="1" applyBorder="1" applyAlignment="1">
      <alignment horizontal="center"/>
    </xf>
    <xf numFmtId="225" fontId="64" fillId="0" borderId="15" xfId="0" applyNumberFormat="1" applyFont="1" applyBorder="1" applyAlignment="1" applyProtection="1">
      <alignment horizontal="center"/>
      <protection/>
    </xf>
    <xf numFmtId="0" fontId="20" fillId="0" borderId="14" xfId="0" applyFont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2" fontId="22" fillId="0" borderId="15" xfId="0" applyNumberFormat="1" applyFont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2" fontId="20" fillId="33" borderId="19" xfId="0" applyNumberFormat="1" applyFont="1" applyFill="1" applyBorder="1" applyAlignment="1">
      <alignment horizontal="center"/>
    </xf>
    <xf numFmtId="2" fontId="20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19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4"/>
          <c:w val="0.89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'P.21'!$D$37:$O$37</c:f>
              <c:numCache/>
            </c:numRef>
          </c:xVal>
          <c:yVal>
            <c:numRef>
              <c:f>'P.21'!$D$38:$O$38</c:f>
              <c:numCache/>
            </c:numRef>
          </c:yVal>
          <c:smooth val="0"/>
        </c:ser>
        <c:axId val="13854495"/>
        <c:axId val="57581592"/>
      </c:scatterChart>
      <c:valAx>
        <c:axId val="138544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581592"/>
        <c:crossesAt val="1"/>
        <c:crossBetween val="midCat"/>
        <c:dispUnits/>
        <c:majorUnit val="10"/>
      </c:valAx>
      <c:valAx>
        <c:axId val="57581592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6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854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47625</xdr:rowOff>
    </xdr:from>
    <xdr:to>
      <xdr:col>17</xdr:col>
      <xdr:colOff>161925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743200" y="47625"/>
        <a:ext cx="46291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5" sqref="U15"/>
    </sheetView>
  </sheetViews>
  <sheetFormatPr defaultColWidth="9.140625" defaultRowHeight="21.75"/>
  <cols>
    <col min="1" max="1" width="6.28125" style="19" customWidth="1"/>
    <col min="2" max="2" width="7.8515625" style="0" customWidth="1"/>
    <col min="3" max="5" width="6.421875" style="0" customWidth="1"/>
    <col min="6" max="6" width="6.42187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22</v>
      </c>
      <c r="B3" s="100"/>
      <c r="C3" s="100"/>
      <c r="D3" s="100"/>
      <c r="E3" s="100"/>
      <c r="F3" s="100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23</v>
      </c>
      <c r="U3" s="5"/>
      <c r="V3" s="8">
        <f>COUNT(J41:J109)</f>
        <v>69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01" t="s">
        <v>18</v>
      </c>
      <c r="B4" s="102"/>
      <c r="C4" s="102"/>
      <c r="D4" s="102"/>
      <c r="E4" s="102"/>
      <c r="F4" s="102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4</v>
      </c>
      <c r="U4" s="5"/>
      <c r="V4" s="12">
        <f>AVERAGE(J41:J109)</f>
        <v>2.982608695652184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82" t="s">
        <v>1</v>
      </c>
      <c r="B5" s="81" t="s">
        <v>21</v>
      </c>
      <c r="C5" s="82" t="s">
        <v>1</v>
      </c>
      <c r="D5" s="81" t="s">
        <v>21</v>
      </c>
      <c r="E5" s="82" t="s">
        <v>1</v>
      </c>
      <c r="F5" s="81" t="s">
        <v>21</v>
      </c>
      <c r="K5" s="2" t="s">
        <v>0</v>
      </c>
      <c r="L5" s="3"/>
      <c r="M5" s="11" t="s">
        <v>0</v>
      </c>
      <c r="T5" s="4" t="s">
        <v>5</v>
      </c>
      <c r="U5" s="5"/>
      <c r="V5" s="12">
        <f>(VAR(J41:J109))</f>
        <v>0.3044666240409229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98">
        <f aca="true" t="shared" si="0" ref="A6:A35">I41</f>
        <v>2497</v>
      </c>
      <c r="B6" s="80">
        <f>J41</f>
        <v>2.8600000000000136</v>
      </c>
      <c r="C6" s="74">
        <v>2527</v>
      </c>
      <c r="D6" s="80">
        <f>J71</f>
        <v>2.5300000000000296</v>
      </c>
      <c r="E6" s="74">
        <v>2557</v>
      </c>
      <c r="F6" s="83">
        <f>J101</f>
        <v>3.340000000000032</v>
      </c>
      <c r="K6" s="2" t="s">
        <v>6</v>
      </c>
      <c r="L6" s="3"/>
      <c r="M6" s="11" t="s">
        <v>0</v>
      </c>
      <c r="T6" s="4" t="s">
        <v>7</v>
      </c>
      <c r="U6" s="5"/>
      <c r="V6" s="12">
        <f>STDEV(J41:J109)</f>
        <v>0.5517849436518931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75">
        <f t="shared" si="0"/>
        <v>2498</v>
      </c>
      <c r="B7" s="76">
        <f aca="true" t="shared" si="1" ref="B7:B35">J42</f>
        <v>2.6200000000000045</v>
      </c>
      <c r="C7" s="84">
        <v>2528</v>
      </c>
      <c r="D7" s="76">
        <f aca="true" t="shared" si="2" ref="D7:D35">J72</f>
        <v>2.8000000000000114</v>
      </c>
      <c r="E7" s="84">
        <v>2558</v>
      </c>
      <c r="F7" s="86">
        <f aca="true" t="shared" si="3" ref="F7:F14">J102</f>
        <v>2.6999999999999886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75">
        <f t="shared" si="0"/>
        <v>2499</v>
      </c>
      <c r="B8" s="76">
        <f t="shared" si="1"/>
        <v>2.990000000000009</v>
      </c>
      <c r="C8" s="84">
        <v>2529</v>
      </c>
      <c r="D8" s="76">
        <f t="shared" si="2"/>
        <v>2.7900000000000205</v>
      </c>
      <c r="E8" s="84">
        <v>2559</v>
      </c>
      <c r="F8" s="86">
        <f t="shared" si="3"/>
        <v>2.759999999999991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75">
        <f t="shared" si="0"/>
        <v>2500</v>
      </c>
      <c r="B9" s="76">
        <f t="shared" si="1"/>
        <v>2.740000000000009</v>
      </c>
      <c r="C9" s="84">
        <v>2530</v>
      </c>
      <c r="D9" s="76">
        <f t="shared" si="2"/>
        <v>2.990000000000009</v>
      </c>
      <c r="E9" s="84">
        <v>2560</v>
      </c>
      <c r="F9" s="86">
        <f t="shared" si="3"/>
        <v>4.069999999999993</v>
      </c>
      <c r="U9" t="s">
        <v>15</v>
      </c>
      <c r="V9" s="13">
        <f>+B80</f>
        <v>0.55453</v>
      </c>
      <c r="X9" s="9">
        <f aca="true" t="shared" si="4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75">
        <f t="shared" si="0"/>
        <v>2501</v>
      </c>
      <c r="B10" s="76">
        <f t="shared" si="1"/>
        <v>2.6399999999999864</v>
      </c>
      <c r="C10" s="84">
        <v>2531</v>
      </c>
      <c r="D10" s="76">
        <f t="shared" si="2"/>
        <v>2.829999999999984</v>
      </c>
      <c r="E10" s="84">
        <v>2561</v>
      </c>
      <c r="F10" s="86">
        <f t="shared" si="3"/>
        <v>3.4600000000000364</v>
      </c>
      <c r="U10" t="s">
        <v>16</v>
      </c>
      <c r="V10" s="13">
        <f>+B81</f>
        <v>1.188964</v>
      </c>
      <c r="X10" s="9">
        <f t="shared" si="4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75">
        <f t="shared" si="0"/>
        <v>2502</v>
      </c>
      <c r="B11" s="76">
        <f t="shared" si="1"/>
        <v>2.7900000000000205</v>
      </c>
      <c r="C11" s="84">
        <v>2532</v>
      </c>
      <c r="D11" s="76">
        <f t="shared" si="2"/>
        <v>1.9499999999999886</v>
      </c>
      <c r="E11" s="84">
        <v>2562</v>
      </c>
      <c r="F11" s="86">
        <f t="shared" si="3"/>
        <v>2.8799999999999955</v>
      </c>
      <c r="X11" s="9">
        <f t="shared" si="4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75">
        <f t="shared" si="0"/>
        <v>2503</v>
      </c>
      <c r="B12" s="76">
        <f t="shared" si="1"/>
        <v>2.590000000000032</v>
      </c>
      <c r="C12" s="84">
        <v>2533</v>
      </c>
      <c r="D12" s="76">
        <f t="shared" si="2"/>
        <v>2.6999999999999886</v>
      </c>
      <c r="E12" s="84">
        <v>2563</v>
      </c>
      <c r="F12" s="86">
        <f t="shared" si="3"/>
        <v>2.910000000000025</v>
      </c>
      <c r="X12" s="9">
        <f t="shared" si="4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75">
        <f t="shared" si="0"/>
        <v>2504</v>
      </c>
      <c r="B13" s="76">
        <f t="shared" si="1"/>
        <v>2.6399999999999864</v>
      </c>
      <c r="C13" s="84">
        <v>2534</v>
      </c>
      <c r="D13" s="76">
        <f t="shared" si="2"/>
        <v>1.579999999999984</v>
      </c>
      <c r="E13" s="84">
        <v>2564</v>
      </c>
      <c r="F13" s="86">
        <f t="shared" si="3"/>
        <v>2.819999999999993</v>
      </c>
      <c r="S13" s="34"/>
      <c r="X13" s="9">
        <f t="shared" si="4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75">
        <f t="shared" si="0"/>
        <v>2505</v>
      </c>
      <c r="B14" s="76">
        <f t="shared" si="1"/>
        <v>2.6200000000000045</v>
      </c>
      <c r="C14" s="84">
        <v>2535</v>
      </c>
      <c r="D14" s="76">
        <f t="shared" si="2"/>
        <v>2.3700000000000045</v>
      </c>
      <c r="E14" s="84">
        <v>2565</v>
      </c>
      <c r="F14" s="86">
        <f t="shared" si="3"/>
        <v>3.920000000000016</v>
      </c>
      <c r="S14" s="34"/>
      <c r="X14" s="9">
        <f t="shared" si="4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75">
        <f t="shared" si="0"/>
        <v>2506</v>
      </c>
      <c r="B15" s="76">
        <f t="shared" si="1"/>
        <v>2.660000000000025</v>
      </c>
      <c r="C15" s="84">
        <v>2536</v>
      </c>
      <c r="D15" s="76">
        <f t="shared" si="2"/>
        <v>2.7700000000000387</v>
      </c>
      <c r="E15" s="88"/>
      <c r="F15" s="87"/>
      <c r="S15" s="35"/>
      <c r="X15" s="9">
        <f t="shared" si="4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75">
        <f t="shared" si="0"/>
        <v>2507</v>
      </c>
      <c r="B16" s="76">
        <f t="shared" si="1"/>
        <v>2.6399999999999864</v>
      </c>
      <c r="C16" s="84">
        <v>2537</v>
      </c>
      <c r="D16" s="76">
        <f t="shared" si="2"/>
        <v>3.8000000000000114</v>
      </c>
      <c r="E16" s="88"/>
      <c r="F16" s="87"/>
      <c r="S16" s="34"/>
      <c r="X16" s="9">
        <f t="shared" si="4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75">
        <f t="shared" si="0"/>
        <v>2508</v>
      </c>
      <c r="B17" s="76">
        <f t="shared" si="1"/>
        <v>2.730000000000018</v>
      </c>
      <c r="C17" s="84">
        <v>2538</v>
      </c>
      <c r="D17" s="76">
        <f t="shared" si="2"/>
        <v>3.3899999999999864</v>
      </c>
      <c r="E17" s="88"/>
      <c r="F17" s="87"/>
      <c r="S17" s="34"/>
      <c r="X17" s="9">
        <f t="shared" si="4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75">
        <f t="shared" si="0"/>
        <v>2509</v>
      </c>
      <c r="B18" s="76">
        <f t="shared" si="1"/>
        <v>2.650000000000034</v>
      </c>
      <c r="C18" s="84">
        <v>2539</v>
      </c>
      <c r="D18" s="76">
        <f t="shared" si="2"/>
        <v>2.759999999999991</v>
      </c>
      <c r="E18" s="88"/>
      <c r="F18" s="87"/>
      <c r="S18" s="34"/>
      <c r="X18" s="9">
        <f t="shared" si="4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75">
        <f t="shared" si="0"/>
        <v>2510</v>
      </c>
      <c r="B19" s="76">
        <f t="shared" si="1"/>
        <v>2.7200000000000273</v>
      </c>
      <c r="C19" s="84">
        <v>2540</v>
      </c>
      <c r="D19" s="76">
        <f t="shared" si="2"/>
        <v>3.0300000000000296</v>
      </c>
      <c r="E19" s="88"/>
      <c r="F19" s="87"/>
      <c r="S19" s="34"/>
      <c r="X19" s="9">
        <f t="shared" si="4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75">
        <f t="shared" si="0"/>
        <v>2511</v>
      </c>
      <c r="B20" s="76">
        <f t="shared" si="1"/>
        <v>2.410000000000025</v>
      </c>
      <c r="C20" s="84">
        <v>2541</v>
      </c>
      <c r="D20" s="76">
        <f t="shared" si="2"/>
        <v>2.9399999999999977</v>
      </c>
      <c r="E20" s="88"/>
      <c r="F20" s="87"/>
      <c r="S20" s="34"/>
      <c r="X20" s="9">
        <f t="shared" si="4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75">
        <f t="shared" si="0"/>
        <v>2512</v>
      </c>
      <c r="B21" s="76">
        <f t="shared" si="1"/>
        <v>2.7700000000000387</v>
      </c>
      <c r="C21" s="84">
        <v>2542</v>
      </c>
      <c r="D21" s="76">
        <f t="shared" si="2"/>
        <v>3.2200000000000273</v>
      </c>
      <c r="E21" s="88"/>
      <c r="F21" s="87"/>
      <c r="S21" s="34"/>
      <c r="X21" s="9">
        <f t="shared" si="4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75">
        <f t="shared" si="0"/>
        <v>2513</v>
      </c>
      <c r="B22" s="76">
        <f t="shared" si="1"/>
        <v>2.8600000000000136</v>
      </c>
      <c r="C22" s="84">
        <v>2543</v>
      </c>
      <c r="D22" s="76">
        <f t="shared" si="2"/>
        <v>2.9599999999999795</v>
      </c>
      <c r="E22" s="88"/>
      <c r="F22" s="87"/>
      <c r="S22" s="34"/>
      <c r="X22" s="9">
        <f t="shared" si="4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75">
        <f t="shared" si="0"/>
        <v>2514</v>
      </c>
      <c r="B23" s="76">
        <f t="shared" si="1"/>
        <v>2.8100000000000023</v>
      </c>
      <c r="C23" s="84">
        <v>2544</v>
      </c>
      <c r="D23" s="76">
        <f t="shared" si="2"/>
        <v>3.7200000000000273</v>
      </c>
      <c r="E23" s="88"/>
      <c r="F23" s="87"/>
      <c r="S23" s="34"/>
      <c r="X23" s="9">
        <f t="shared" si="4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75">
        <f t="shared" si="0"/>
        <v>2515</v>
      </c>
      <c r="B24" s="76">
        <f t="shared" si="1"/>
        <v>2.7200000000000273</v>
      </c>
      <c r="C24" s="84">
        <v>2545</v>
      </c>
      <c r="D24" s="76">
        <f t="shared" si="2"/>
        <v>4.28000000000003</v>
      </c>
      <c r="E24" s="88"/>
      <c r="F24" s="87"/>
      <c r="S24" s="34"/>
      <c r="X24" s="9">
        <f t="shared" si="4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75">
        <f t="shared" si="0"/>
        <v>2516</v>
      </c>
      <c r="B25" s="76">
        <f t="shared" si="1"/>
        <v>2.980000000000018</v>
      </c>
      <c r="C25" s="84">
        <v>2546</v>
      </c>
      <c r="D25" s="76">
        <f t="shared" si="2"/>
        <v>3.2700000000000387</v>
      </c>
      <c r="E25" s="88"/>
      <c r="F25" s="85"/>
      <c r="S25" s="34"/>
      <c r="X25" s="9">
        <f t="shared" si="4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75">
        <f t="shared" si="0"/>
        <v>2517</v>
      </c>
      <c r="B26" s="76">
        <f t="shared" si="1"/>
        <v>2.6399999999999864</v>
      </c>
      <c r="C26" s="84">
        <v>2547</v>
      </c>
      <c r="D26" s="76">
        <f t="shared" si="2"/>
        <v>3.3799999999999955</v>
      </c>
      <c r="E26" s="88"/>
      <c r="F26" s="85"/>
      <c r="S26" s="34"/>
      <c r="X26" s="9">
        <f t="shared" si="4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75">
        <f t="shared" si="0"/>
        <v>2518</v>
      </c>
      <c r="B27" s="76">
        <f t="shared" si="1"/>
        <v>3.430000000000007</v>
      </c>
      <c r="C27" s="84">
        <v>2548</v>
      </c>
      <c r="D27" s="77">
        <f t="shared" si="2"/>
        <v>4.240000000000009</v>
      </c>
      <c r="E27" s="88"/>
      <c r="F27" s="85"/>
      <c r="S27" s="34"/>
      <c r="X27" s="9">
        <f t="shared" si="4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75">
        <f t="shared" si="0"/>
        <v>2519</v>
      </c>
      <c r="B28" s="76">
        <f t="shared" si="1"/>
        <v>2.900000000000034</v>
      </c>
      <c r="C28" s="84">
        <v>2549</v>
      </c>
      <c r="D28" s="77">
        <f t="shared" si="2"/>
        <v>4.75</v>
      </c>
      <c r="E28" s="88"/>
      <c r="F28" s="85"/>
      <c r="S28" s="34"/>
      <c r="X28" s="9">
        <f t="shared" si="4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75">
        <f t="shared" si="0"/>
        <v>2520</v>
      </c>
      <c r="B29" s="76">
        <f t="shared" si="1"/>
        <v>2.7100000000000364</v>
      </c>
      <c r="C29" s="84">
        <v>2550</v>
      </c>
      <c r="D29" s="96">
        <f t="shared" si="2"/>
        <v>3.259999999999991</v>
      </c>
      <c r="E29" s="88"/>
      <c r="F29" s="85"/>
      <c r="S29" s="34"/>
      <c r="X29" s="9">
        <f t="shared" si="4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75">
        <f t="shared" si="0"/>
        <v>2521</v>
      </c>
      <c r="B30" s="76">
        <f t="shared" si="1"/>
        <v>2.6100000000000136</v>
      </c>
      <c r="C30" s="84">
        <v>2551</v>
      </c>
      <c r="D30" s="96">
        <f t="shared" si="2"/>
        <v>3.009999999999991</v>
      </c>
      <c r="E30" s="88"/>
      <c r="F30" s="85"/>
      <c r="S30" s="34"/>
      <c r="X30" s="9">
        <f t="shared" si="4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75">
        <f t="shared" si="0"/>
        <v>2522</v>
      </c>
      <c r="B31" s="96">
        <f t="shared" si="1"/>
        <v>2.670000000000016</v>
      </c>
      <c r="C31" s="84">
        <v>2552</v>
      </c>
      <c r="D31" s="96">
        <f t="shared" si="2"/>
        <v>3.319999999999993</v>
      </c>
      <c r="E31" s="89"/>
      <c r="F31" s="9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4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75">
        <f t="shared" si="0"/>
        <v>2523</v>
      </c>
      <c r="B32" s="76">
        <f t="shared" si="1"/>
        <v>2.579999999999984</v>
      </c>
      <c r="C32" s="84">
        <v>2553</v>
      </c>
      <c r="D32" s="77">
        <f t="shared" si="2"/>
        <v>2.980000000000018</v>
      </c>
      <c r="E32" s="89"/>
      <c r="F32" s="9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4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75">
        <f t="shared" si="0"/>
        <v>2524</v>
      </c>
      <c r="B33" s="76">
        <f t="shared" si="1"/>
        <v>2.9600000000000364</v>
      </c>
      <c r="C33" s="84">
        <v>2554</v>
      </c>
      <c r="D33" s="96">
        <f t="shared" si="2"/>
        <v>4.660000000000025</v>
      </c>
      <c r="E33" s="88"/>
      <c r="F33" s="85"/>
      <c r="S33" s="34"/>
      <c r="X33" s="9">
        <f t="shared" si="4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75">
        <f t="shared" si="0"/>
        <v>2525</v>
      </c>
      <c r="B34" s="76">
        <f t="shared" si="1"/>
        <v>2.5400000000000205</v>
      </c>
      <c r="C34" s="84">
        <v>2555</v>
      </c>
      <c r="D34" s="96">
        <f t="shared" si="2"/>
        <v>2.920000000000016</v>
      </c>
      <c r="E34" s="92"/>
      <c r="F34" s="85"/>
      <c r="G34" s="95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  <c r="S34" s="34"/>
      <c r="X34" s="9">
        <f t="shared" si="4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78">
        <f t="shared" si="0"/>
        <v>2526</v>
      </c>
      <c r="B35" s="79">
        <f t="shared" si="1"/>
        <v>2.680000000000007</v>
      </c>
      <c r="C35" s="97">
        <v>2556</v>
      </c>
      <c r="D35" s="79">
        <f t="shared" si="2"/>
        <v>3.579999999999984</v>
      </c>
      <c r="E35" s="93"/>
      <c r="F35" s="94"/>
      <c r="G35" s="95"/>
      <c r="H35" s="17"/>
      <c r="I35" s="17"/>
      <c r="J35" s="17"/>
      <c r="K35" s="17"/>
      <c r="L35" s="17"/>
      <c r="M35" s="17"/>
      <c r="N35" s="17"/>
      <c r="O35" s="17"/>
      <c r="S35" s="34"/>
      <c r="T35" s="72"/>
      <c r="U35" s="16" t="s">
        <v>0</v>
      </c>
      <c r="X35" s="9">
        <f t="shared" si="4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S36" s="34"/>
      <c r="X36" s="9">
        <f t="shared" si="4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49" t="s">
        <v>8</v>
      </c>
      <c r="D37" s="50">
        <v>2</v>
      </c>
      <c r="E37" s="51">
        <v>3</v>
      </c>
      <c r="F37" s="51">
        <v>4</v>
      </c>
      <c r="G37" s="51">
        <v>5</v>
      </c>
      <c r="H37" s="51">
        <v>6</v>
      </c>
      <c r="I37" s="51">
        <v>10</v>
      </c>
      <c r="J37" s="51">
        <v>20</v>
      </c>
      <c r="K37" s="51">
        <v>25</v>
      </c>
      <c r="L37" s="51">
        <v>50</v>
      </c>
      <c r="M37" s="52">
        <v>100</v>
      </c>
      <c r="N37" s="52">
        <v>200</v>
      </c>
      <c r="O37" s="52">
        <v>500</v>
      </c>
      <c r="S37" s="34"/>
      <c r="X37" s="9">
        <f t="shared" si="4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2.5">
      <c r="A38" s="17"/>
      <c r="B38" s="33"/>
      <c r="C38" s="53" t="s">
        <v>20</v>
      </c>
      <c r="D38" s="65">
        <f aca="true" t="shared" si="5" ref="D38:O38">ROUND((((-LN(-LN(1-1/D37)))+$B$83*$B$84)/$B$83),2)</f>
        <v>2.9</v>
      </c>
      <c r="E38" s="65">
        <f t="shared" si="5"/>
        <v>3.14</v>
      </c>
      <c r="F38" s="65">
        <f t="shared" si="5"/>
        <v>3.3</v>
      </c>
      <c r="G38" s="65">
        <f t="shared" si="5"/>
        <v>3.42</v>
      </c>
      <c r="H38" s="65">
        <f t="shared" si="5"/>
        <v>3.52</v>
      </c>
      <c r="I38" s="65">
        <f t="shared" si="5"/>
        <v>3.77</v>
      </c>
      <c r="J38" s="65">
        <f t="shared" si="5"/>
        <v>4.1</v>
      </c>
      <c r="K38" s="65">
        <f t="shared" si="5"/>
        <v>4.21</v>
      </c>
      <c r="L38" s="65">
        <f t="shared" si="5"/>
        <v>4.54</v>
      </c>
      <c r="M38" s="66">
        <f t="shared" si="5"/>
        <v>4.86</v>
      </c>
      <c r="N38" s="66">
        <f t="shared" si="5"/>
        <v>5.18</v>
      </c>
      <c r="O38" s="66">
        <f t="shared" si="5"/>
        <v>5.61</v>
      </c>
      <c r="P38" s="15"/>
      <c r="S38" s="34"/>
      <c r="X38" s="9">
        <f t="shared" si="4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3.25">
      <c r="A39" s="17"/>
      <c r="B39" s="33"/>
      <c r="C39" s="42"/>
      <c r="D39" s="43" t="s">
        <v>9</v>
      </c>
      <c r="E39" s="44"/>
      <c r="F39" s="55" t="s">
        <v>17</v>
      </c>
      <c r="G39" s="56"/>
      <c r="H39" s="55"/>
      <c r="I39" s="56"/>
      <c r="J39" s="55"/>
      <c r="K39" s="55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/>
      <c r="I41" s="63">
        <v>2497</v>
      </c>
      <c r="J41" s="68">
        <v>2.8600000000000136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3">
        <v>2498</v>
      </c>
      <c r="J42" s="68">
        <v>2.6200000000000045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3">
        <v>2499</v>
      </c>
      <c r="J43" s="68">
        <v>2.990000000000009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3">
        <v>2500</v>
      </c>
      <c r="J44" s="68">
        <v>2.740000000000009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3">
        <v>2501</v>
      </c>
      <c r="J45" s="68">
        <v>2.6399999999999864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3">
        <v>2502</v>
      </c>
      <c r="J46" s="68">
        <v>2.7900000000000205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3">
        <v>2503</v>
      </c>
      <c r="J47" s="68">
        <v>2.590000000000032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3">
        <v>2504</v>
      </c>
      <c r="J48" s="68">
        <v>2.6399999999999864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3">
        <v>2505</v>
      </c>
      <c r="J49" s="68">
        <v>2.6200000000000045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3">
        <v>2506</v>
      </c>
      <c r="J50" s="68">
        <v>2.660000000000025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3">
        <v>2507</v>
      </c>
      <c r="J51" s="68">
        <v>2.6399999999999864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3">
        <v>2508</v>
      </c>
      <c r="J52" s="68">
        <v>2.730000000000018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3">
        <v>2509</v>
      </c>
      <c r="J53" s="68">
        <v>2.650000000000034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3">
        <v>2510</v>
      </c>
      <c r="J54" s="68">
        <v>2.7200000000000273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3">
        <v>2511</v>
      </c>
      <c r="J55" s="68">
        <v>2.410000000000025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3">
        <v>2512</v>
      </c>
      <c r="J56" s="68">
        <v>2.7700000000000387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3">
        <v>2513</v>
      </c>
      <c r="J57" s="68">
        <v>2.8600000000000136</v>
      </c>
      <c r="K57" s="17"/>
      <c r="S57" s="34"/>
      <c r="Y57" s="21" t="s">
        <v>0</v>
      </c>
      <c r="Z57" s="21" t="s">
        <v>10</v>
      </c>
    </row>
    <row r="58" spans="2:30" ht="22.5">
      <c r="B58" s="19"/>
      <c r="C58" s="19"/>
      <c r="D58" s="19"/>
      <c r="E58" s="19"/>
      <c r="I58" s="63">
        <v>2514</v>
      </c>
      <c r="J58" s="68">
        <v>2.8100000000000023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3">
        <v>2515</v>
      </c>
      <c r="J59" s="68">
        <v>2.7200000000000273</v>
      </c>
      <c r="K59" s="17"/>
      <c r="S59" s="34"/>
      <c r="Y59" s="7">
        <f aca="true" t="shared" si="6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3">
        <v>2516</v>
      </c>
      <c r="J60" s="68">
        <v>2.980000000000018</v>
      </c>
      <c r="K60" s="17"/>
      <c r="S60" s="34"/>
      <c r="Y60" s="7">
        <f t="shared" si="6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3">
        <v>2517</v>
      </c>
      <c r="J61" s="68">
        <v>2.6399999999999864</v>
      </c>
      <c r="K61" s="17"/>
      <c r="S61" s="34"/>
      <c r="Y61" s="7">
        <f t="shared" si="6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3">
        <v>2518</v>
      </c>
      <c r="J62" s="68">
        <v>3.430000000000007</v>
      </c>
      <c r="K62" s="17"/>
      <c r="S62" s="36"/>
      <c r="Y62" s="7">
        <f t="shared" si="6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4">
        <v>2519</v>
      </c>
      <c r="J63" s="69">
        <v>2.900000000000034</v>
      </c>
      <c r="K63" s="45"/>
      <c r="L63" s="24"/>
      <c r="M63" s="24"/>
      <c r="N63" s="24"/>
      <c r="O63" s="24"/>
      <c r="P63" s="24"/>
      <c r="Q63" s="24"/>
      <c r="R63" s="24"/>
      <c r="Y63" s="7">
        <f t="shared" si="6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67">
        <v>2520</v>
      </c>
      <c r="J64" s="70">
        <v>2.7100000000000364</v>
      </c>
      <c r="K64" s="46"/>
      <c r="L64" s="16"/>
      <c r="M64" s="16"/>
      <c r="N64" s="16"/>
      <c r="O64" s="16"/>
      <c r="P64" s="16"/>
      <c r="Q64" s="16"/>
      <c r="R64" s="16"/>
      <c r="Y64" s="7">
        <f t="shared" si="6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3">
        <v>2521</v>
      </c>
      <c r="J65" s="68">
        <v>2.6100000000000136</v>
      </c>
      <c r="K65" s="17"/>
      <c r="Y65" s="7">
        <f t="shared" si="6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3">
        <v>2522</v>
      </c>
      <c r="J66" s="68">
        <v>2.670000000000016</v>
      </c>
      <c r="K66" s="17"/>
      <c r="Y66" s="7">
        <f t="shared" si="6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3">
        <v>2523</v>
      </c>
      <c r="J67" s="68">
        <v>2.579999999999984</v>
      </c>
      <c r="K67" s="17"/>
      <c r="Y67" s="7">
        <f t="shared" si="6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3">
        <v>2524</v>
      </c>
      <c r="J68" s="68">
        <v>2.9600000000000364</v>
      </c>
      <c r="K68" s="17"/>
      <c r="Y68" s="7">
        <f t="shared" si="6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3">
        <v>2525</v>
      </c>
      <c r="J69" s="68">
        <v>2.5400000000000205</v>
      </c>
      <c r="K69" s="17"/>
      <c r="Y69" s="7">
        <f t="shared" si="6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3">
        <v>2526</v>
      </c>
      <c r="J70" s="68">
        <v>2.680000000000007</v>
      </c>
      <c r="K70" s="17"/>
      <c r="Y70" s="7">
        <f t="shared" si="6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3">
        <v>2527</v>
      </c>
      <c r="J71" s="68">
        <v>2.5300000000000296</v>
      </c>
      <c r="K71" s="17"/>
      <c r="Y71" s="7">
        <f t="shared" si="6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3">
        <v>2528</v>
      </c>
      <c r="J72" s="68">
        <v>2.8000000000000114</v>
      </c>
      <c r="K72" s="17"/>
      <c r="Y72" s="7">
        <f t="shared" si="6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3">
        <v>2529</v>
      </c>
      <c r="J73" s="68">
        <v>2.7900000000000205</v>
      </c>
      <c r="K73" s="17"/>
      <c r="Y73" s="7">
        <f t="shared" si="6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3">
        <v>2530</v>
      </c>
      <c r="J74" s="68">
        <v>2.990000000000009</v>
      </c>
      <c r="K74" s="17"/>
      <c r="Y74" s="7">
        <f t="shared" si="6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3">
        <v>2531</v>
      </c>
      <c r="J75" s="68">
        <v>2.829999999999984</v>
      </c>
      <c r="K75" s="17"/>
      <c r="Y75" s="7">
        <f t="shared" si="6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3">
        <v>2532</v>
      </c>
      <c r="J76" s="68">
        <v>1.9499999999999886</v>
      </c>
      <c r="K76" s="17"/>
      <c r="Y76" s="7">
        <f t="shared" si="6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3">
        <v>2533</v>
      </c>
      <c r="J77" s="68">
        <v>2.6999999999999886</v>
      </c>
      <c r="K77" s="17"/>
      <c r="Y77" s="7">
        <f t="shared" si="6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14</v>
      </c>
      <c r="B78" s="19"/>
      <c r="C78" s="19"/>
      <c r="D78" s="19"/>
      <c r="E78" s="19"/>
      <c r="F78" s="19">
        <f>+A78+1</f>
        <v>15</v>
      </c>
      <c r="I78" s="63">
        <v>2534</v>
      </c>
      <c r="J78" s="68">
        <v>1.579999999999984</v>
      </c>
      <c r="K78" s="17"/>
      <c r="Y78" s="7">
        <f t="shared" si="6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4</v>
      </c>
      <c r="B79" s="19"/>
      <c r="C79" s="19"/>
      <c r="D79" s="19"/>
      <c r="E79" s="19"/>
      <c r="I79" s="63">
        <v>2535</v>
      </c>
      <c r="J79" s="68">
        <v>2.3700000000000045</v>
      </c>
      <c r="K79" s="17"/>
      <c r="Y79" s="7">
        <f t="shared" si="6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11</v>
      </c>
      <c r="B80" s="26">
        <f>IF($A$79&gt;=6,VLOOKUP($F$78,$X$3:$AC$38,$A$79-4),VLOOKUP($A$78,$X$3:$AC$38,$A$79+1))</f>
        <v>0.55453</v>
      </c>
      <c r="C80" s="26"/>
      <c r="D80" s="26"/>
      <c r="E80" s="26"/>
      <c r="I80" s="63">
        <v>2536</v>
      </c>
      <c r="J80" s="68">
        <v>2.7700000000000387</v>
      </c>
      <c r="K80" s="17"/>
      <c r="Y80" s="7">
        <f t="shared" si="6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12</v>
      </c>
      <c r="B81" s="26">
        <f>IF($A$79&gt;=6,VLOOKUP($F$78,$Y$58:$AD$97,$A$79-4),VLOOKUP($A$78,$Y$58:$AD$97,$A$79+1))</f>
        <v>1.188964</v>
      </c>
      <c r="C81" s="26"/>
      <c r="D81" s="26"/>
      <c r="E81" s="26"/>
      <c r="I81" s="63">
        <v>2537</v>
      </c>
      <c r="J81" s="68">
        <v>3.8000000000000114</v>
      </c>
      <c r="K81" s="17"/>
      <c r="Y81" s="7">
        <f t="shared" si="6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3">
        <v>2538</v>
      </c>
      <c r="J82" s="68">
        <v>3.3899999999999864</v>
      </c>
      <c r="K82" s="17"/>
      <c r="Y82" s="7">
        <f t="shared" si="6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13</v>
      </c>
      <c r="B83" s="27">
        <f>B81/V6</f>
        <v>2.1547597731301753</v>
      </c>
      <c r="C83" s="27"/>
      <c r="D83" s="27"/>
      <c r="E83" s="27"/>
      <c r="I83" s="63">
        <v>2539</v>
      </c>
      <c r="J83" s="68">
        <v>2.759999999999991</v>
      </c>
      <c r="K83" s="17"/>
      <c r="Y83" s="7">
        <f t="shared" si="6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14</v>
      </c>
      <c r="B84" s="48">
        <f>V4-(B80/B83)</f>
        <v>2.7252575018369933</v>
      </c>
      <c r="C84" s="27"/>
      <c r="D84" s="27"/>
      <c r="E84" s="27"/>
      <c r="I84" s="63">
        <v>2540</v>
      </c>
      <c r="J84" s="68">
        <v>3.0300000000000296</v>
      </c>
      <c r="K84" s="17"/>
      <c r="Y84" s="7">
        <f t="shared" si="6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3">
        <v>2541</v>
      </c>
      <c r="J85" s="68">
        <v>2.9399999999999977</v>
      </c>
      <c r="K85" s="17"/>
      <c r="Y85" s="7">
        <f t="shared" si="6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3">
        <v>2542</v>
      </c>
      <c r="J86" s="68">
        <v>3.2200000000000273</v>
      </c>
      <c r="K86" s="17"/>
      <c r="Y86" s="7">
        <f t="shared" si="6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3">
        <v>2543</v>
      </c>
      <c r="J87" s="68">
        <v>2.9599999999999795</v>
      </c>
      <c r="K87" s="17"/>
      <c r="Y87" s="7">
        <f t="shared" si="6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3">
        <v>2544</v>
      </c>
      <c r="J88" s="68">
        <v>3.7200000000000273</v>
      </c>
      <c r="K88" s="17"/>
      <c r="W88" s="28"/>
      <c r="Y88" s="7">
        <f t="shared" si="6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3">
        <v>2545</v>
      </c>
      <c r="J89" s="68">
        <v>4.28000000000003</v>
      </c>
      <c r="K89" s="17"/>
      <c r="Y89" s="7">
        <f t="shared" si="6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3">
        <v>2546</v>
      </c>
      <c r="J90" s="68">
        <v>3.2700000000000387</v>
      </c>
      <c r="K90" s="17"/>
      <c r="Y90" s="7">
        <f t="shared" si="6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3">
        <v>2547</v>
      </c>
      <c r="J91" s="71">
        <v>3.3799999999999955</v>
      </c>
      <c r="K91" s="17"/>
      <c r="Y91" s="7">
        <f t="shared" si="6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3">
        <v>2548</v>
      </c>
      <c r="J92" s="71">
        <v>4.240000000000009</v>
      </c>
      <c r="K92" s="17"/>
      <c r="Y92" s="7">
        <f t="shared" si="6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4">
        <v>2549</v>
      </c>
      <c r="J93" s="71">
        <v>4.75</v>
      </c>
      <c r="K93" s="17"/>
      <c r="Y93" s="7">
        <f t="shared" si="6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4">
        <v>2550</v>
      </c>
      <c r="J94" s="71">
        <v>3.259999999999991</v>
      </c>
      <c r="K94" s="17"/>
      <c r="Y94" s="7">
        <f t="shared" si="6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3">
        <v>2551</v>
      </c>
      <c r="J95" s="68">
        <v>3.009999999999991</v>
      </c>
      <c r="K95" s="17"/>
      <c r="Y95" s="7">
        <f t="shared" si="6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64">
        <v>2552</v>
      </c>
      <c r="J96" s="71">
        <v>3.319999999999993</v>
      </c>
      <c r="K96" s="17"/>
      <c r="Y96" s="7">
        <f t="shared" si="6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2553</v>
      </c>
      <c r="J97" s="17">
        <v>2.980000000000018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63">
        <v>2554</v>
      </c>
      <c r="J98" s="71">
        <v>4.660000000000025</v>
      </c>
      <c r="K98" s="17"/>
    </row>
    <row r="99" spans="2:11" ht="21.75">
      <c r="B99" s="19"/>
      <c r="C99" s="19"/>
      <c r="D99" s="19"/>
      <c r="E99" s="19"/>
      <c r="I99" s="64">
        <v>2555</v>
      </c>
      <c r="J99" s="17">
        <v>2.920000000000016</v>
      </c>
      <c r="K99" s="17"/>
    </row>
    <row r="100" spans="2:11" ht="21.75">
      <c r="B100" s="19"/>
      <c r="C100" s="19"/>
      <c r="D100" s="19"/>
      <c r="E100" s="19"/>
      <c r="I100" s="17">
        <v>2556</v>
      </c>
      <c r="J100" s="71">
        <v>3.579999999999984</v>
      </c>
      <c r="K100" s="17"/>
    </row>
    <row r="101" spans="2:11" ht="21.75">
      <c r="B101" s="19"/>
      <c r="C101" s="19"/>
      <c r="D101" s="19"/>
      <c r="E101" s="19"/>
      <c r="I101" s="63">
        <v>2557</v>
      </c>
      <c r="J101" s="17">
        <v>3.340000000000032</v>
      </c>
      <c r="K101" s="17"/>
    </row>
    <row r="102" spans="9:11" ht="21.75">
      <c r="I102" s="64">
        <v>2558</v>
      </c>
      <c r="J102" s="71">
        <v>2.6999999999999886</v>
      </c>
      <c r="K102" s="17"/>
    </row>
    <row r="103" spans="9:11" ht="21.75">
      <c r="I103" s="17">
        <v>2559</v>
      </c>
      <c r="J103" s="73">
        <v>2.759999999999991</v>
      </c>
      <c r="K103" s="17"/>
    </row>
    <row r="104" spans="9:11" ht="21.75">
      <c r="I104" s="63">
        <v>2560</v>
      </c>
      <c r="J104" s="71">
        <v>4.069999999999993</v>
      </c>
      <c r="K104" s="17"/>
    </row>
    <row r="105" spans="9:11" ht="21.75">
      <c r="I105" s="64">
        <v>2561</v>
      </c>
      <c r="J105" s="73">
        <v>3.4600000000000364</v>
      </c>
      <c r="K105" s="17"/>
    </row>
    <row r="106" spans="9:11" ht="21.75">
      <c r="I106" s="63">
        <v>2562</v>
      </c>
      <c r="J106" s="17">
        <v>2.8799999999999955</v>
      </c>
      <c r="K106" s="17"/>
    </row>
    <row r="107" spans="9:11" ht="21.75">
      <c r="I107" s="64">
        <v>2563</v>
      </c>
      <c r="J107" s="17">
        <v>2.910000000000025</v>
      </c>
      <c r="K107" s="17"/>
    </row>
    <row r="108" spans="9:11" ht="21.75">
      <c r="I108" s="64">
        <v>2564</v>
      </c>
      <c r="J108" s="17">
        <v>2.819999999999993</v>
      </c>
      <c r="K108" s="17"/>
    </row>
    <row r="109" spans="9:11" ht="21.75">
      <c r="I109" s="63">
        <v>2565</v>
      </c>
      <c r="J109" s="17">
        <v>3.920000000000016</v>
      </c>
      <c r="K109" s="17"/>
    </row>
    <row r="110" spans="9:11" ht="21.75">
      <c r="I110" s="64">
        <v>2566</v>
      </c>
      <c r="J110" s="17"/>
      <c r="K110" s="17"/>
    </row>
    <row r="111" spans="9:11" ht="21.75">
      <c r="I111" s="17"/>
      <c r="J111" s="17"/>
      <c r="K111" s="17"/>
    </row>
    <row r="112" spans="9:11" ht="21.75">
      <c r="I112" s="17"/>
      <c r="J112" s="17"/>
      <c r="K112" s="17"/>
    </row>
    <row r="113" spans="9:11" ht="21.75">
      <c r="I113" s="17"/>
      <c r="J113" s="17"/>
      <c r="K113" s="17"/>
    </row>
    <row r="114" spans="9:11" ht="21.75">
      <c r="I114" s="17"/>
      <c r="J114" s="17"/>
      <c r="K114" s="17"/>
    </row>
    <row r="115" spans="9:11" ht="21.75">
      <c r="I115" s="17"/>
      <c r="J115" s="17"/>
      <c r="K115" s="17"/>
    </row>
    <row r="116" spans="9:11" ht="21.75">
      <c r="I116" s="17"/>
      <c r="J116" s="17"/>
      <c r="K116" s="17"/>
    </row>
    <row r="117" spans="9:11" ht="21.75">
      <c r="I117" s="17"/>
      <c r="J117" s="17"/>
      <c r="K117" s="17"/>
    </row>
    <row r="118" spans="9:11" ht="21.75">
      <c r="I118" s="17"/>
      <c r="J118" s="17"/>
      <c r="K118" s="17"/>
    </row>
    <row r="119" spans="9:11" ht="21.75">
      <c r="I119" s="17"/>
      <c r="J119" s="17"/>
      <c r="K119" s="17"/>
    </row>
    <row r="120" spans="9:11" ht="21.75">
      <c r="I120" s="17"/>
      <c r="J120" s="17"/>
      <c r="K120" s="17"/>
    </row>
    <row r="121" spans="9:11" ht="21.75">
      <c r="I121" s="17"/>
      <c r="J121" s="17"/>
      <c r="K121" s="17"/>
    </row>
    <row r="122" spans="9:11" ht="21.75">
      <c r="I122" s="17"/>
      <c r="J122" s="17"/>
      <c r="K122" s="17"/>
    </row>
    <row r="123" spans="9:11" ht="21.75">
      <c r="I123" s="17"/>
      <c r="J123" s="17"/>
      <c r="K123" s="17"/>
    </row>
    <row r="124" spans="9:11" ht="21.75">
      <c r="I124" s="17"/>
      <c r="J124" s="17"/>
      <c r="K124" s="17"/>
    </row>
    <row r="125" spans="9:11" ht="21.75">
      <c r="I125" s="17"/>
      <c r="J125" s="17"/>
      <c r="K125" s="17"/>
    </row>
    <row r="126" spans="9:11" ht="21.75">
      <c r="I126" s="17"/>
      <c r="J126" s="17"/>
      <c r="K126" s="17"/>
    </row>
    <row r="127" spans="9:11" ht="21.75">
      <c r="I127" s="17"/>
      <c r="J127" s="17"/>
      <c r="K127" s="17"/>
    </row>
    <row r="128" spans="9:11" ht="21.75">
      <c r="I128" s="17"/>
      <c r="J128" s="17"/>
      <c r="K128" s="17"/>
    </row>
    <row r="129" spans="9:11" ht="21.75">
      <c r="I129" s="17"/>
      <c r="J129" s="17"/>
      <c r="K129" s="17"/>
    </row>
    <row r="130" spans="9:11" ht="21.75">
      <c r="I130" s="17"/>
      <c r="J130" s="17"/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2">
    <mergeCell ref="A3:F3"/>
    <mergeCell ref="A4:F4"/>
  </mergeCells>
  <printOptions/>
  <pageMargins left="0.3937007874015748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56"/>
    </sheetView>
  </sheetViews>
  <sheetFormatPr defaultColWidth="9.140625" defaultRowHeight="21.75"/>
  <sheetData>
    <row r="1" ht="21.75">
      <c r="D1" s="62">
        <v>319.7</v>
      </c>
    </row>
    <row r="2" spans="2:4" ht="22.5">
      <c r="B2">
        <v>2497</v>
      </c>
      <c r="C2" s="57">
        <v>322.56</v>
      </c>
      <c r="D2" s="61">
        <f>C2-$D$1</f>
        <v>2.8600000000000136</v>
      </c>
    </row>
    <row r="3" spans="2:4" ht="22.5">
      <c r="B3">
        <v>2498</v>
      </c>
      <c r="C3" s="58">
        <v>322.32</v>
      </c>
      <c r="D3" s="61">
        <f aca="true" t="shared" si="0" ref="D3:D56">C3-$D$1</f>
        <v>2.6200000000000045</v>
      </c>
    </row>
    <row r="4" spans="2:4" ht="22.5">
      <c r="B4">
        <v>2499</v>
      </c>
      <c r="C4" s="59">
        <v>322.69</v>
      </c>
      <c r="D4" s="61">
        <f t="shared" si="0"/>
        <v>2.990000000000009</v>
      </c>
    </row>
    <row r="5" spans="2:4" ht="22.5">
      <c r="B5">
        <v>2500</v>
      </c>
      <c r="C5" s="57">
        <v>322.44</v>
      </c>
      <c r="D5" s="61">
        <f t="shared" si="0"/>
        <v>2.740000000000009</v>
      </c>
    </row>
    <row r="6" spans="2:4" ht="22.5">
      <c r="B6">
        <v>2501</v>
      </c>
      <c r="C6" s="57">
        <v>322.34</v>
      </c>
      <c r="D6" s="61">
        <f t="shared" si="0"/>
        <v>2.6399999999999864</v>
      </c>
    </row>
    <row r="7" spans="2:4" ht="22.5">
      <c r="B7">
        <v>2502</v>
      </c>
      <c r="C7" s="57">
        <v>322.49</v>
      </c>
      <c r="D7" s="61">
        <f t="shared" si="0"/>
        <v>2.7900000000000205</v>
      </c>
    </row>
    <row r="8" spans="2:4" ht="22.5">
      <c r="B8">
        <v>2503</v>
      </c>
      <c r="C8" s="57">
        <v>322.29</v>
      </c>
      <c r="D8" s="61">
        <f t="shared" si="0"/>
        <v>2.590000000000032</v>
      </c>
    </row>
    <row r="9" spans="2:4" ht="22.5">
      <c r="B9">
        <v>2504</v>
      </c>
      <c r="C9" s="57">
        <v>322.34</v>
      </c>
      <c r="D9" s="61">
        <f t="shared" si="0"/>
        <v>2.6399999999999864</v>
      </c>
    </row>
    <row r="10" spans="2:4" ht="22.5">
      <c r="B10">
        <v>2505</v>
      </c>
      <c r="C10" s="57">
        <v>322.32</v>
      </c>
      <c r="D10" s="61">
        <f t="shared" si="0"/>
        <v>2.6200000000000045</v>
      </c>
    </row>
    <row r="11" spans="2:4" ht="22.5">
      <c r="B11">
        <v>2506</v>
      </c>
      <c r="C11" s="57">
        <v>322.36</v>
      </c>
      <c r="D11" s="61">
        <f t="shared" si="0"/>
        <v>2.660000000000025</v>
      </c>
    </row>
    <row r="12" spans="2:4" ht="22.5">
      <c r="B12">
        <v>2507</v>
      </c>
      <c r="C12" s="57">
        <v>322.34</v>
      </c>
      <c r="D12" s="61">
        <f t="shared" si="0"/>
        <v>2.6399999999999864</v>
      </c>
    </row>
    <row r="13" spans="2:4" ht="22.5">
      <c r="B13">
        <v>2508</v>
      </c>
      <c r="C13" s="57">
        <v>322.43</v>
      </c>
      <c r="D13" s="61">
        <f t="shared" si="0"/>
        <v>2.730000000000018</v>
      </c>
    </row>
    <row r="14" spans="2:4" ht="22.5">
      <c r="B14">
        <v>2509</v>
      </c>
      <c r="C14" s="57">
        <v>322.35</v>
      </c>
      <c r="D14" s="61">
        <f t="shared" si="0"/>
        <v>2.650000000000034</v>
      </c>
    </row>
    <row r="15" spans="2:4" ht="22.5">
      <c r="B15">
        <v>2510</v>
      </c>
      <c r="C15" s="57">
        <v>322.42</v>
      </c>
      <c r="D15" s="61">
        <f t="shared" si="0"/>
        <v>2.7200000000000273</v>
      </c>
    </row>
    <row r="16" spans="2:4" ht="22.5">
      <c r="B16">
        <v>2511</v>
      </c>
      <c r="C16" s="57">
        <v>322.11</v>
      </c>
      <c r="D16" s="61">
        <f t="shared" si="0"/>
        <v>2.410000000000025</v>
      </c>
    </row>
    <row r="17" spans="2:4" ht="22.5">
      <c r="B17">
        <v>2512</v>
      </c>
      <c r="C17" s="57">
        <v>322.47</v>
      </c>
      <c r="D17" s="61">
        <f t="shared" si="0"/>
        <v>2.7700000000000387</v>
      </c>
    </row>
    <row r="18" spans="2:4" ht="22.5">
      <c r="B18">
        <v>2513</v>
      </c>
      <c r="C18" s="57">
        <v>322.56</v>
      </c>
      <c r="D18" s="61">
        <f t="shared" si="0"/>
        <v>2.8600000000000136</v>
      </c>
    </row>
    <row r="19" spans="2:4" ht="22.5">
      <c r="B19">
        <v>2514</v>
      </c>
      <c r="C19" s="57">
        <v>322.51</v>
      </c>
      <c r="D19" s="61">
        <f t="shared" si="0"/>
        <v>2.8100000000000023</v>
      </c>
    </row>
    <row r="20" spans="2:4" ht="22.5">
      <c r="B20">
        <v>2515</v>
      </c>
      <c r="C20" s="57">
        <v>322.42</v>
      </c>
      <c r="D20" s="61">
        <f t="shared" si="0"/>
        <v>2.7200000000000273</v>
      </c>
    </row>
    <row r="21" spans="2:4" ht="22.5">
      <c r="B21">
        <v>2516</v>
      </c>
      <c r="C21" s="57">
        <v>322.68</v>
      </c>
      <c r="D21" s="61">
        <f t="shared" si="0"/>
        <v>2.980000000000018</v>
      </c>
    </row>
    <row r="22" spans="2:4" ht="22.5">
      <c r="B22">
        <v>2517</v>
      </c>
      <c r="C22" s="57">
        <v>322.34</v>
      </c>
      <c r="D22" s="61">
        <f t="shared" si="0"/>
        <v>2.6399999999999864</v>
      </c>
    </row>
    <row r="23" spans="2:4" ht="22.5">
      <c r="B23">
        <v>2518</v>
      </c>
      <c r="C23" s="57">
        <v>323.13</v>
      </c>
      <c r="D23" s="61">
        <f t="shared" si="0"/>
        <v>3.430000000000007</v>
      </c>
    </row>
    <row r="24" spans="2:4" ht="22.5">
      <c r="B24">
        <v>2519</v>
      </c>
      <c r="C24" s="57">
        <v>322.6</v>
      </c>
      <c r="D24" s="61">
        <f t="shared" si="0"/>
        <v>2.900000000000034</v>
      </c>
    </row>
    <row r="25" spans="2:4" ht="22.5">
      <c r="B25">
        <v>2520</v>
      </c>
      <c r="C25" s="57">
        <v>322.41</v>
      </c>
      <c r="D25" s="61">
        <f t="shared" si="0"/>
        <v>2.7100000000000364</v>
      </c>
    </row>
    <row r="26" spans="2:4" ht="22.5">
      <c r="B26">
        <v>2521</v>
      </c>
      <c r="C26" s="57">
        <v>322.31</v>
      </c>
      <c r="D26" s="61">
        <f t="shared" si="0"/>
        <v>2.6100000000000136</v>
      </c>
    </row>
    <row r="27" spans="2:4" ht="22.5">
      <c r="B27">
        <v>2522</v>
      </c>
      <c r="C27" s="57">
        <v>322.37</v>
      </c>
      <c r="D27" s="61">
        <f t="shared" si="0"/>
        <v>2.670000000000016</v>
      </c>
    </row>
    <row r="28" spans="2:4" ht="22.5">
      <c r="B28">
        <v>2523</v>
      </c>
      <c r="C28" s="57">
        <v>322.28</v>
      </c>
      <c r="D28" s="61">
        <f t="shared" si="0"/>
        <v>2.579999999999984</v>
      </c>
    </row>
    <row r="29" spans="2:4" ht="22.5">
      <c r="B29">
        <v>2524</v>
      </c>
      <c r="C29" s="57">
        <v>322.66</v>
      </c>
      <c r="D29" s="61">
        <f t="shared" si="0"/>
        <v>2.9600000000000364</v>
      </c>
    </row>
    <row r="30" spans="2:4" ht="22.5">
      <c r="B30">
        <v>2525</v>
      </c>
      <c r="C30" s="57">
        <v>322.24</v>
      </c>
      <c r="D30" s="61">
        <f t="shared" si="0"/>
        <v>2.5400000000000205</v>
      </c>
    </row>
    <row r="31" spans="2:4" ht="22.5">
      <c r="B31">
        <v>2526</v>
      </c>
      <c r="C31" s="57">
        <v>322.38</v>
      </c>
      <c r="D31" s="61">
        <f t="shared" si="0"/>
        <v>2.680000000000007</v>
      </c>
    </row>
    <row r="32" spans="2:4" ht="22.5">
      <c r="B32">
        <v>2527</v>
      </c>
      <c r="C32" s="57">
        <v>322.23</v>
      </c>
      <c r="D32" s="61">
        <f t="shared" si="0"/>
        <v>2.5300000000000296</v>
      </c>
    </row>
    <row r="33" spans="2:4" ht="22.5">
      <c r="B33">
        <v>2528</v>
      </c>
      <c r="C33" s="57">
        <v>322.5</v>
      </c>
      <c r="D33" s="61">
        <f t="shared" si="0"/>
        <v>2.8000000000000114</v>
      </c>
    </row>
    <row r="34" spans="2:4" ht="22.5">
      <c r="B34">
        <v>2529</v>
      </c>
      <c r="C34" s="57">
        <v>322.49</v>
      </c>
      <c r="D34" s="61">
        <f t="shared" si="0"/>
        <v>2.7900000000000205</v>
      </c>
    </row>
    <row r="35" spans="2:4" ht="22.5">
      <c r="B35">
        <v>2530</v>
      </c>
      <c r="C35" s="57">
        <v>322.69</v>
      </c>
      <c r="D35" s="61">
        <f t="shared" si="0"/>
        <v>2.990000000000009</v>
      </c>
    </row>
    <row r="36" spans="2:4" ht="22.5">
      <c r="B36">
        <v>2531</v>
      </c>
      <c r="C36" s="58">
        <v>322.53</v>
      </c>
      <c r="D36" s="61">
        <f t="shared" si="0"/>
        <v>2.829999999999984</v>
      </c>
    </row>
    <row r="37" spans="2:4" ht="22.5">
      <c r="B37">
        <v>2532</v>
      </c>
      <c r="C37" s="57">
        <v>321.65</v>
      </c>
      <c r="D37" s="61">
        <f t="shared" si="0"/>
        <v>1.9499999999999886</v>
      </c>
    </row>
    <row r="38" spans="2:4" ht="22.5">
      <c r="B38">
        <v>2533</v>
      </c>
      <c r="C38" s="57">
        <v>322.4</v>
      </c>
      <c r="D38" s="61">
        <f t="shared" si="0"/>
        <v>2.6999999999999886</v>
      </c>
    </row>
    <row r="39" spans="2:4" ht="22.5">
      <c r="B39">
        <v>2534</v>
      </c>
      <c r="C39" s="57">
        <v>321.28</v>
      </c>
      <c r="D39" s="61">
        <f t="shared" si="0"/>
        <v>1.579999999999984</v>
      </c>
    </row>
    <row r="40" spans="2:4" ht="22.5">
      <c r="B40">
        <v>2535</v>
      </c>
      <c r="C40" s="57">
        <v>322.07</v>
      </c>
      <c r="D40" s="61">
        <f t="shared" si="0"/>
        <v>2.3700000000000045</v>
      </c>
    </row>
    <row r="41" spans="2:4" ht="22.5">
      <c r="B41">
        <v>2536</v>
      </c>
      <c r="C41" s="57">
        <v>322.47</v>
      </c>
      <c r="D41" s="61">
        <f t="shared" si="0"/>
        <v>2.7700000000000387</v>
      </c>
    </row>
    <row r="42" spans="2:4" ht="22.5">
      <c r="B42">
        <v>2537</v>
      </c>
      <c r="C42" s="57">
        <v>323.5</v>
      </c>
      <c r="D42" s="61">
        <f t="shared" si="0"/>
        <v>3.8000000000000114</v>
      </c>
    </row>
    <row r="43" spans="2:4" ht="22.5">
      <c r="B43">
        <v>2538</v>
      </c>
      <c r="C43" s="57">
        <v>323.09</v>
      </c>
      <c r="D43" s="61">
        <f t="shared" si="0"/>
        <v>3.3899999999999864</v>
      </c>
    </row>
    <row r="44" spans="2:4" ht="22.5">
      <c r="B44">
        <v>2539</v>
      </c>
      <c r="C44" s="57">
        <v>322.46</v>
      </c>
      <c r="D44" s="61">
        <f t="shared" si="0"/>
        <v>2.759999999999991</v>
      </c>
    </row>
    <row r="45" spans="2:4" ht="22.5">
      <c r="B45">
        <v>2540</v>
      </c>
      <c r="C45" s="57">
        <v>322.73</v>
      </c>
      <c r="D45" s="61">
        <f t="shared" si="0"/>
        <v>3.0300000000000296</v>
      </c>
    </row>
    <row r="46" spans="2:4" ht="22.5">
      <c r="B46">
        <v>2541</v>
      </c>
      <c r="C46" s="57">
        <v>322.64</v>
      </c>
      <c r="D46" s="61">
        <f t="shared" si="0"/>
        <v>2.9399999999999977</v>
      </c>
    </row>
    <row r="47" spans="2:4" ht="22.5">
      <c r="B47">
        <v>2542</v>
      </c>
      <c r="C47" s="57">
        <v>322.92</v>
      </c>
      <c r="D47" s="61">
        <f t="shared" si="0"/>
        <v>3.2200000000000273</v>
      </c>
    </row>
    <row r="48" spans="2:4" ht="22.5">
      <c r="B48">
        <v>2543</v>
      </c>
      <c r="C48" s="57">
        <v>322.66</v>
      </c>
      <c r="D48" s="61">
        <f t="shared" si="0"/>
        <v>2.9600000000000364</v>
      </c>
    </row>
    <row r="49" spans="2:4" ht="22.5">
      <c r="B49">
        <v>2544</v>
      </c>
      <c r="C49" s="57">
        <v>323.42</v>
      </c>
      <c r="D49" s="61">
        <f t="shared" si="0"/>
        <v>3.7200000000000273</v>
      </c>
    </row>
    <row r="50" spans="2:4" ht="22.5">
      <c r="B50">
        <v>2545</v>
      </c>
      <c r="C50" s="57">
        <v>323.98</v>
      </c>
      <c r="D50" s="61">
        <f t="shared" si="0"/>
        <v>4.28000000000003</v>
      </c>
    </row>
    <row r="51" spans="2:4" ht="22.5">
      <c r="B51">
        <v>2546</v>
      </c>
      <c r="C51" s="57">
        <v>322.97</v>
      </c>
      <c r="D51" s="61">
        <f t="shared" si="0"/>
        <v>3.2700000000000387</v>
      </c>
    </row>
    <row r="52" spans="2:4" ht="22.5">
      <c r="B52">
        <v>2547</v>
      </c>
      <c r="C52" s="57">
        <v>323.08</v>
      </c>
      <c r="D52" s="61">
        <f t="shared" si="0"/>
        <v>3.3799999999999955</v>
      </c>
    </row>
    <row r="53" spans="2:4" ht="22.5">
      <c r="B53">
        <v>2548</v>
      </c>
      <c r="C53" s="60">
        <v>323.94</v>
      </c>
      <c r="D53" s="61">
        <f t="shared" si="0"/>
        <v>4.240000000000009</v>
      </c>
    </row>
    <row r="54" spans="2:4" ht="22.5">
      <c r="B54">
        <v>2549</v>
      </c>
      <c r="C54" s="60">
        <v>324.45</v>
      </c>
      <c r="D54" s="61">
        <f t="shared" si="0"/>
        <v>4.75</v>
      </c>
    </row>
    <row r="55" spans="2:4" ht="22.5">
      <c r="B55">
        <v>2550</v>
      </c>
      <c r="C55" s="57">
        <v>322.96</v>
      </c>
      <c r="D55" s="61">
        <f t="shared" si="0"/>
        <v>3.259999999999991</v>
      </c>
    </row>
    <row r="56" spans="2:4" ht="22.5">
      <c r="B56">
        <v>2551</v>
      </c>
      <c r="C56" s="57">
        <v>322.71</v>
      </c>
      <c r="D56" s="61">
        <f t="shared" si="0"/>
        <v>3.009999999999991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2021-07-29T02:20:49Z</cp:lastPrinted>
  <dcterms:created xsi:type="dcterms:W3CDTF">2001-08-27T04:05:15Z</dcterms:created>
  <dcterms:modified xsi:type="dcterms:W3CDTF">2023-05-11T06:49:36Z</dcterms:modified>
  <cp:category/>
  <cp:version/>
  <cp:contentType/>
  <cp:contentStatus/>
</cp:coreProperties>
</file>