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<sst xmlns="http://schemas.openxmlformats.org/spreadsheetml/2006/main" count="50" uniqueCount="25">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</sst>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เชียงดาว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P.20'!$D$36:$O$36</c:f>
              <c:numCache/>
            </c:numRef>
          </c:xVal>
          <c:yVal>
            <c:numRef>
              <c:f>'Return P.20'!$D$37:$O$37</c:f>
              <c:numCache/>
            </c:numRef>
          </c:yVal>
          <c:smooth val="0"/>
        </c:ser>
        <c:axId val="61889519"/>
        <c:axId val="5240344"/>
      </c:scatterChart>
      <c:valAx>
        <c:axId val="618895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40344"/>
        <c:crossesAt val="10"/>
        <c:crossBetween val="midCat"/>
        <c:dispUnits/>
        <c:majorUnit val="10"/>
      </c:valAx>
      <c:valAx>
        <c:axId val="524034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889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32" sqref="U3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COUNT(J41:J83)</f>
        <v>43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AVERAGE(J41:J83)</f>
        <v>163.6497674418604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(VAR(J41:J83))</f>
        <v>14304.138788039885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2522</v>
      </c>
      <c r="B6" s="76">
        <v>118</v>
      </c>
      <c r="C6" s="77">
        <v>2551</v>
      </c>
      <c r="D6" s="78">
        <v>136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STDEV(J41:J83)</f>
        <v>119.5999113212041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12">
        <v>126</v>
      </c>
      <c r="C7" s="13">
        <v>2552</v>
      </c>
      <c r="D7" s="14">
        <v>89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12">
        <v>103</v>
      </c>
      <c r="C8" s="13">
        <v>2553</v>
      </c>
      <c r="D8" s="14">
        <v>247.75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12">
        <v>66.1</v>
      </c>
      <c r="C9" s="13">
        <v>2554</v>
      </c>
      <c r="D9" s="14">
        <v>311</v>
      </c>
      <c r="E9" s="16"/>
      <c r="F9" s="16"/>
      <c r="U9" s="2" t="s">
        <v>16</v>
      </c>
      <c r="V9" s="17">
        <f>+B80</f>
        <v>0.545289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12">
        <v>94.4</v>
      </c>
      <c r="C10" s="13">
        <v>2555</v>
      </c>
      <c r="D10" s="14">
        <v>68.9</v>
      </c>
      <c r="E10" s="18"/>
      <c r="F10" s="19"/>
      <c r="U10" s="2" t="s">
        <v>17</v>
      </c>
      <c r="V10" s="17">
        <f>+B81</f>
        <v>1.147865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12">
        <v>182.25</v>
      </c>
      <c r="C11" s="13">
        <v>2556</v>
      </c>
      <c r="D11" s="14">
        <v>201.6</v>
      </c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12">
        <v>210.9</v>
      </c>
      <c r="C12" s="13">
        <v>2557</v>
      </c>
      <c r="D12" s="14">
        <v>112.4</v>
      </c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12">
        <v>288.8</v>
      </c>
      <c r="C13" s="13">
        <v>2558</v>
      </c>
      <c r="D13" s="14">
        <v>43.5</v>
      </c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12">
        <v>341.6</v>
      </c>
      <c r="C14" s="13">
        <v>2559</v>
      </c>
      <c r="D14" s="14">
        <v>87.5</v>
      </c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12">
        <v>214.3</v>
      </c>
      <c r="C15" s="13">
        <v>2560</v>
      </c>
      <c r="D15" s="14">
        <v>142</v>
      </c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2532</v>
      </c>
      <c r="B16" s="12">
        <v>202.3</v>
      </c>
      <c r="C16" s="13">
        <v>2561</v>
      </c>
      <c r="D16" s="14">
        <v>139.9</v>
      </c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2533</v>
      </c>
      <c r="B17" s="12">
        <v>86</v>
      </c>
      <c r="C17" s="13">
        <v>2562</v>
      </c>
      <c r="D17" s="23">
        <v>28.8</v>
      </c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2534</v>
      </c>
      <c r="B18" s="12">
        <v>151.1</v>
      </c>
      <c r="C18" s="13">
        <v>2563</v>
      </c>
      <c r="D18" s="23">
        <v>61.4</v>
      </c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2535</v>
      </c>
      <c r="B19" s="12">
        <v>68.6</v>
      </c>
      <c r="C19" s="13">
        <v>2564</v>
      </c>
      <c r="D19" s="14">
        <v>29.4</v>
      </c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2536</v>
      </c>
      <c r="B20" s="25">
        <v>53.4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2537</v>
      </c>
      <c r="B21" s="25">
        <v>292.4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2538</v>
      </c>
      <c r="B22" s="12">
        <v>309.4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2539</v>
      </c>
      <c r="B23" s="12">
        <v>166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2540</v>
      </c>
      <c r="B24" s="12">
        <v>201.2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2541</v>
      </c>
      <c r="B25" s="12">
        <v>74.9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2542</v>
      </c>
      <c r="B26" s="12">
        <v>52.44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2543</v>
      </c>
      <c r="B27" s="25">
        <v>77.95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2544</v>
      </c>
      <c r="B28" s="25">
        <v>241.6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2545</v>
      </c>
      <c r="B29" s="29">
        <v>136.1</v>
      </c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2546</v>
      </c>
      <c r="B30" s="31">
        <v>216.55</v>
      </c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2547</v>
      </c>
      <c r="B31" s="25">
        <v>193.2</v>
      </c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2548</v>
      </c>
      <c r="B32" s="12">
        <v>681.4</v>
      </c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2549</v>
      </c>
      <c r="B33" s="12">
        <v>325.5</v>
      </c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>
        <v>2550</v>
      </c>
      <c r="B34" s="39">
        <v>62.4</v>
      </c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8" t="s">
        <v>2</v>
      </c>
      <c r="D37" s="49">
        <f aca="true" t="shared" si="1" ref="D37:O37">ROUND((((-LN(-LN(1-1/D36)))+$B$83*$B$84)/$B$83),2)</f>
        <v>145.02</v>
      </c>
      <c r="E37" s="48">
        <f t="shared" si="1"/>
        <v>200.89</v>
      </c>
      <c r="F37" s="50">
        <f t="shared" si="1"/>
        <v>236.65</v>
      </c>
      <c r="G37" s="50">
        <f t="shared" si="1"/>
        <v>263.12</v>
      </c>
      <c r="H37" s="50">
        <f t="shared" si="1"/>
        <v>284.17</v>
      </c>
      <c r="I37" s="50">
        <f t="shared" si="1"/>
        <v>341.31</v>
      </c>
      <c r="J37" s="50">
        <f t="shared" si="1"/>
        <v>416.31</v>
      </c>
      <c r="K37" s="50">
        <f t="shared" si="1"/>
        <v>440.1</v>
      </c>
      <c r="L37" s="50">
        <f t="shared" si="1"/>
        <v>513.39</v>
      </c>
      <c r="M37" s="50">
        <f t="shared" si="1"/>
        <v>586.14</v>
      </c>
      <c r="N37" s="50">
        <f t="shared" si="1"/>
        <v>658.62</v>
      </c>
      <c r="O37" s="50">
        <f t="shared" si="1"/>
        <v>754.25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2522</v>
      </c>
      <c r="J41" s="21">
        <v>118</v>
      </c>
      <c r="K41" s="22"/>
      <c r="S41" s="22"/>
      <c r="Y41" s="6"/>
      <c r="Z41" s="6"/>
      <c r="AA41" s="6"/>
      <c r="AB41" s="6"/>
    </row>
    <row r="42" spans="1:28" ht="18.75">
      <c r="A42" s="20"/>
      <c r="B42" s="42"/>
      <c r="C42" s="42"/>
      <c r="D42" s="42"/>
      <c r="E42" s="1"/>
      <c r="I42" s="22">
        <v>2523</v>
      </c>
      <c r="J42" s="21">
        <v>126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2524</v>
      </c>
      <c r="J43" s="21">
        <v>103</v>
      </c>
      <c r="K43" s="22"/>
      <c r="S43" s="22"/>
      <c r="Y43" s="6"/>
      <c r="Z43" s="6"/>
      <c r="AA43" s="6"/>
      <c r="AB43" s="6"/>
    </row>
    <row r="44" spans="1:28" ht="18.75">
      <c r="A44" s="20"/>
      <c r="B44" s="42"/>
      <c r="C44" s="42"/>
      <c r="D44" s="42"/>
      <c r="E44" s="1"/>
      <c r="I44" s="22">
        <v>2525</v>
      </c>
      <c r="J44" s="21">
        <v>66.1</v>
      </c>
      <c r="K44" s="22"/>
      <c r="S44" s="22"/>
      <c r="Y44" s="6"/>
      <c r="Z44" s="6"/>
      <c r="AA44" s="6"/>
      <c r="AB44" s="6"/>
    </row>
    <row r="45" spans="1:28" ht="18.75">
      <c r="A45" s="20"/>
      <c r="B45" s="42"/>
      <c r="C45" s="42"/>
      <c r="D45" s="42"/>
      <c r="E45" s="60"/>
      <c r="I45" s="22">
        <v>2526</v>
      </c>
      <c r="J45" s="21">
        <v>94.4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2527</v>
      </c>
      <c r="J46" s="21">
        <v>182.25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2528</v>
      </c>
      <c r="J47" s="21">
        <v>210.9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2529</v>
      </c>
      <c r="J48" s="21">
        <v>288.8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2530</v>
      </c>
      <c r="J49" s="21">
        <v>341.6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2531</v>
      </c>
      <c r="J50" s="21">
        <v>214.3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2532</v>
      </c>
      <c r="J51" s="21">
        <v>202.3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22">
        <v>2533</v>
      </c>
      <c r="J52" s="21">
        <v>86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>
        <v>2534</v>
      </c>
      <c r="J53" s="21">
        <v>151.1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>
        <v>2535</v>
      </c>
      <c r="J54" s="21">
        <v>68.6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22">
        <v>2536</v>
      </c>
      <c r="J55" s="21">
        <v>53.4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2537</v>
      </c>
      <c r="J56" s="21">
        <v>292.4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2538</v>
      </c>
      <c r="J57" s="21">
        <v>309.4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2539</v>
      </c>
      <c r="J58" s="21">
        <v>166</v>
      </c>
      <c r="K58" s="22"/>
      <c r="S58" s="22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2540</v>
      </c>
      <c r="J59" s="21">
        <v>201.2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2541</v>
      </c>
      <c r="J60" s="21">
        <v>74.9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2542</v>
      </c>
      <c r="J61" s="21">
        <v>52.44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2543</v>
      </c>
      <c r="J62" s="21">
        <v>77.95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>
        <v>2544</v>
      </c>
      <c r="J63" s="73">
        <v>241.6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3"/>
      <c r="H64" s="43"/>
      <c r="I64" s="22">
        <v>2545</v>
      </c>
      <c r="J64" s="74">
        <v>136.1</v>
      </c>
      <c r="K64" s="68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2546</v>
      </c>
      <c r="J65" s="21">
        <v>216.55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2547</v>
      </c>
      <c r="J66" s="21">
        <v>193.2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2548</v>
      </c>
      <c r="J67" s="21">
        <v>681.4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>
        <v>2549</v>
      </c>
      <c r="J68" s="21">
        <v>325.5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>
        <v>2550</v>
      </c>
      <c r="J69" s="21">
        <v>62.4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>
        <v>2551</v>
      </c>
      <c r="J70" s="21">
        <v>136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>
        <v>2552</v>
      </c>
      <c r="J71" s="72">
        <v>89</v>
      </c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>
        <v>2553</v>
      </c>
      <c r="J72" s="72">
        <v>247.75</v>
      </c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>
        <v>2554</v>
      </c>
      <c r="J73" s="21">
        <v>311</v>
      </c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64">
        <v>2555</v>
      </c>
      <c r="J74" s="21">
        <v>68.9</v>
      </c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>
        <v>2556</v>
      </c>
      <c r="J75" s="21">
        <v>201.6</v>
      </c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>
        <v>2557</v>
      </c>
      <c r="J76" s="21">
        <v>112.4</v>
      </c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64">
        <v>2558</v>
      </c>
      <c r="J77" s="21">
        <v>43.5</v>
      </c>
      <c r="K77" s="22"/>
      <c r="L77" s="2">
        <v>43.5</v>
      </c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2">
        <v>2559</v>
      </c>
      <c r="J78" s="21">
        <v>87.5</v>
      </c>
      <c r="K78" s="22"/>
      <c r="L78" s="2">
        <v>87.5</v>
      </c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>
        <v>2560</v>
      </c>
      <c r="J79" s="21">
        <v>142</v>
      </c>
      <c r="K79" s="22"/>
      <c r="L79" s="2">
        <v>142</v>
      </c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9">
        <f>IF($A$79&gt;=6,VLOOKUP($F$78,$X$3:$AC$38,$A$79-4),VLOOKUP($A$78,$X$3:$AC$38,$A$79+1))</f>
        <v>0.545289</v>
      </c>
      <c r="C80" s="69"/>
      <c r="D80" s="69"/>
      <c r="E80" s="69"/>
      <c r="I80" s="64">
        <v>2561</v>
      </c>
      <c r="J80" s="21">
        <v>139.9</v>
      </c>
      <c r="K80" s="22"/>
      <c r="L80" s="2">
        <v>139.9</v>
      </c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9">
        <f>IF($A$79&gt;=6,VLOOKUP($F$78,$Y$58:$AD$97,$A$79-4),VLOOKUP($A$78,$Y$58:$AD$97,$A$79+1))</f>
        <v>1.147865</v>
      </c>
      <c r="C81" s="69"/>
      <c r="D81" s="69"/>
      <c r="E81" s="69"/>
      <c r="I81" s="22">
        <v>2562</v>
      </c>
      <c r="J81" s="21">
        <v>28.8</v>
      </c>
      <c r="K81" s="22"/>
      <c r="L81" s="2">
        <v>28.8</v>
      </c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>
        <v>2563</v>
      </c>
      <c r="J82" s="21">
        <v>61.4</v>
      </c>
      <c r="K82" s="22"/>
      <c r="L82" s="2">
        <v>61.4</v>
      </c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0">
        <f>B81/V6</f>
        <v>0.009597540561022914</v>
      </c>
      <c r="C83" s="70"/>
      <c r="D83" s="70"/>
      <c r="E83" s="70"/>
      <c r="I83" s="22">
        <v>2564</v>
      </c>
      <c r="J83" s="21">
        <v>29.4</v>
      </c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1">
        <f>V4-(B80/B83)</f>
        <v>106.83427429203175</v>
      </c>
      <c r="C84" s="70"/>
      <c r="D84" s="70"/>
      <c r="E84" s="70"/>
      <c r="I84" s="22"/>
      <c r="J84" s="21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1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1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1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1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2022-06-02T06:24:22Z</dcterms:modified>
  <cp:category/>
  <cp:version/>
  <cp:contentType/>
  <cp:contentStatus/>
</cp:coreProperties>
</file>