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<sst xmlns="http://schemas.openxmlformats.org/spreadsheetml/2006/main" count="38" uniqueCount="23">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</sst>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75"/>
          <c:w val="0.861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P.20'!$B$5:$B$47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P.20'!$C$5:$C$47</c:f>
              <c:numCache>
                <c:ptCount val="43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  <c:pt idx="42">
                  <c:v>82.54483200000001</c:v>
                </c:pt>
              </c:numCache>
            </c:numRef>
          </c:val>
        </c:ser>
        <c:axId val="32561425"/>
        <c:axId val="24617370"/>
      </c:barChart>
      <c:lineChart>
        <c:grouping val="standard"/>
        <c:varyColors val="0"/>
        <c:ser>
          <c:idx val="1"/>
          <c:order val="1"/>
          <c:tx>
            <c:v>ค่าเฉลี่ย (2522 - 2563 )อยู่ระหว่างค่า+-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P.20'!$E$5:$E$46</c:f>
              <c:numCache>
                <c:ptCount val="42"/>
                <c:pt idx="0">
                  <c:v>365.4860502857143</c:v>
                </c:pt>
                <c:pt idx="1">
                  <c:v>365.4860502857143</c:v>
                </c:pt>
                <c:pt idx="2">
                  <c:v>365.4860502857143</c:v>
                </c:pt>
                <c:pt idx="3">
                  <c:v>365.4860502857143</c:v>
                </c:pt>
                <c:pt idx="4">
                  <c:v>365.4860502857143</c:v>
                </c:pt>
                <c:pt idx="5">
                  <c:v>365.4860502857143</c:v>
                </c:pt>
                <c:pt idx="6">
                  <c:v>365.4860502857143</c:v>
                </c:pt>
                <c:pt idx="7">
                  <c:v>365.4860502857143</c:v>
                </c:pt>
                <c:pt idx="8">
                  <c:v>365.4860502857143</c:v>
                </c:pt>
                <c:pt idx="9">
                  <c:v>365.4860502857143</c:v>
                </c:pt>
                <c:pt idx="10">
                  <c:v>365.4860502857143</c:v>
                </c:pt>
                <c:pt idx="11">
                  <c:v>365.4860502857143</c:v>
                </c:pt>
                <c:pt idx="12">
                  <c:v>365.4860502857143</c:v>
                </c:pt>
                <c:pt idx="13">
                  <c:v>365.4860502857143</c:v>
                </c:pt>
                <c:pt idx="14">
                  <c:v>365.4860502857143</c:v>
                </c:pt>
                <c:pt idx="15">
                  <c:v>365.4860502857143</c:v>
                </c:pt>
                <c:pt idx="16">
                  <c:v>365.4860502857143</c:v>
                </c:pt>
                <c:pt idx="17">
                  <c:v>365.4860502857143</c:v>
                </c:pt>
                <c:pt idx="18">
                  <c:v>365.4860502857143</c:v>
                </c:pt>
                <c:pt idx="19">
                  <c:v>365.4860502857143</c:v>
                </c:pt>
                <c:pt idx="20">
                  <c:v>365.4860502857143</c:v>
                </c:pt>
                <c:pt idx="21">
                  <c:v>365.4860502857143</c:v>
                </c:pt>
                <c:pt idx="22">
                  <c:v>365.4860502857143</c:v>
                </c:pt>
                <c:pt idx="23">
                  <c:v>365.4860502857143</c:v>
                </c:pt>
                <c:pt idx="24">
                  <c:v>365.4860502857143</c:v>
                </c:pt>
                <c:pt idx="25">
                  <c:v>365.4860502857143</c:v>
                </c:pt>
                <c:pt idx="26">
                  <c:v>365.4860502857143</c:v>
                </c:pt>
                <c:pt idx="27">
                  <c:v>365.4860502857143</c:v>
                </c:pt>
                <c:pt idx="28">
                  <c:v>365.4860502857143</c:v>
                </c:pt>
                <c:pt idx="29">
                  <c:v>365.4860502857143</c:v>
                </c:pt>
                <c:pt idx="30">
                  <c:v>365.4860502857143</c:v>
                </c:pt>
                <c:pt idx="31">
                  <c:v>365.4860502857143</c:v>
                </c:pt>
                <c:pt idx="32">
                  <c:v>365.4860502857143</c:v>
                </c:pt>
                <c:pt idx="33">
                  <c:v>365.4860502857143</c:v>
                </c:pt>
                <c:pt idx="34">
                  <c:v>365.4860502857143</c:v>
                </c:pt>
                <c:pt idx="35">
                  <c:v>365.4860502857143</c:v>
                </c:pt>
                <c:pt idx="36">
                  <c:v>365.4860502857143</c:v>
                </c:pt>
                <c:pt idx="37">
                  <c:v>365.4860502857143</c:v>
                </c:pt>
                <c:pt idx="38">
                  <c:v>365.4860502857143</c:v>
                </c:pt>
                <c:pt idx="39">
                  <c:v>365.4860502857143</c:v>
                </c:pt>
                <c:pt idx="40">
                  <c:v>365.4860502857143</c:v>
                </c:pt>
                <c:pt idx="41">
                  <c:v>365.4860502857143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P.20'!$H$5:$H$46</c:f>
              <c:numCache>
                <c:ptCount val="42"/>
                <c:pt idx="0">
                  <c:v>537.2993000646429</c:v>
                </c:pt>
                <c:pt idx="1">
                  <c:v>537.2993000646429</c:v>
                </c:pt>
                <c:pt idx="2">
                  <c:v>537.2993000646429</c:v>
                </c:pt>
                <c:pt idx="3">
                  <c:v>537.2993000646429</c:v>
                </c:pt>
                <c:pt idx="4">
                  <c:v>537.2993000646429</c:v>
                </c:pt>
                <c:pt idx="5">
                  <c:v>537.2993000646429</c:v>
                </c:pt>
                <c:pt idx="6">
                  <c:v>537.2993000646429</c:v>
                </c:pt>
                <c:pt idx="7">
                  <c:v>537.2993000646429</c:v>
                </c:pt>
                <c:pt idx="8">
                  <c:v>537.2993000646429</c:v>
                </c:pt>
                <c:pt idx="9">
                  <c:v>537.2993000646429</c:v>
                </c:pt>
                <c:pt idx="10">
                  <c:v>537.2993000646429</c:v>
                </c:pt>
                <c:pt idx="11">
                  <c:v>537.2993000646429</c:v>
                </c:pt>
                <c:pt idx="12">
                  <c:v>537.2993000646429</c:v>
                </c:pt>
                <c:pt idx="13">
                  <c:v>537.2993000646429</c:v>
                </c:pt>
                <c:pt idx="14">
                  <c:v>537.2993000646429</c:v>
                </c:pt>
                <c:pt idx="15">
                  <c:v>537.2993000646429</c:v>
                </c:pt>
                <c:pt idx="16">
                  <c:v>537.2993000646429</c:v>
                </c:pt>
                <c:pt idx="17">
                  <c:v>537.2993000646429</c:v>
                </c:pt>
                <c:pt idx="18">
                  <c:v>537.2993000646429</c:v>
                </c:pt>
                <c:pt idx="19">
                  <c:v>537.2993000646429</c:v>
                </c:pt>
                <c:pt idx="20">
                  <c:v>537.2993000646429</c:v>
                </c:pt>
                <c:pt idx="21">
                  <c:v>537.2993000646429</c:v>
                </c:pt>
                <c:pt idx="22">
                  <c:v>537.2993000646429</c:v>
                </c:pt>
                <c:pt idx="23">
                  <c:v>537.2993000646429</c:v>
                </c:pt>
                <c:pt idx="24">
                  <c:v>537.2993000646429</c:v>
                </c:pt>
                <c:pt idx="25">
                  <c:v>537.2993000646429</c:v>
                </c:pt>
                <c:pt idx="26">
                  <c:v>537.2993000646429</c:v>
                </c:pt>
                <c:pt idx="27">
                  <c:v>537.2993000646429</c:v>
                </c:pt>
                <c:pt idx="28">
                  <c:v>537.2993000646429</c:v>
                </c:pt>
                <c:pt idx="29">
                  <c:v>537.2993000646429</c:v>
                </c:pt>
                <c:pt idx="30">
                  <c:v>537.2993000646429</c:v>
                </c:pt>
                <c:pt idx="31">
                  <c:v>537.2993000646429</c:v>
                </c:pt>
                <c:pt idx="32">
                  <c:v>537.2993000646429</c:v>
                </c:pt>
                <c:pt idx="33">
                  <c:v>537.2993000646429</c:v>
                </c:pt>
                <c:pt idx="34">
                  <c:v>537.2993000646429</c:v>
                </c:pt>
                <c:pt idx="35">
                  <c:v>537.2993000646429</c:v>
                </c:pt>
                <c:pt idx="36">
                  <c:v>537.2993000646429</c:v>
                </c:pt>
                <c:pt idx="37">
                  <c:v>537.2993000646429</c:v>
                </c:pt>
                <c:pt idx="38">
                  <c:v>537.2993000646429</c:v>
                </c:pt>
                <c:pt idx="39">
                  <c:v>537.2993000646429</c:v>
                </c:pt>
                <c:pt idx="40">
                  <c:v>537.2993000646429</c:v>
                </c:pt>
                <c:pt idx="41">
                  <c:v>537.2993000646429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P.20'!$F$5:$F$46</c:f>
              <c:numCache>
                <c:ptCount val="42"/>
                <c:pt idx="0">
                  <c:v>193.6728005067857</c:v>
                </c:pt>
                <c:pt idx="1">
                  <c:v>193.6728005067857</c:v>
                </c:pt>
                <c:pt idx="2">
                  <c:v>193.6728005067857</c:v>
                </c:pt>
                <c:pt idx="3">
                  <c:v>193.6728005067857</c:v>
                </c:pt>
                <c:pt idx="4">
                  <c:v>193.6728005067857</c:v>
                </c:pt>
                <c:pt idx="5">
                  <c:v>193.6728005067857</c:v>
                </c:pt>
                <c:pt idx="6">
                  <c:v>193.6728005067857</c:v>
                </c:pt>
                <c:pt idx="7">
                  <c:v>193.6728005067857</c:v>
                </c:pt>
                <c:pt idx="8">
                  <c:v>193.6728005067857</c:v>
                </c:pt>
                <c:pt idx="9">
                  <c:v>193.6728005067857</c:v>
                </c:pt>
                <c:pt idx="10">
                  <c:v>193.6728005067857</c:v>
                </c:pt>
                <c:pt idx="11">
                  <c:v>193.6728005067857</c:v>
                </c:pt>
                <c:pt idx="12">
                  <c:v>193.6728005067857</c:v>
                </c:pt>
                <c:pt idx="13">
                  <c:v>193.6728005067857</c:v>
                </c:pt>
                <c:pt idx="14">
                  <c:v>193.6728005067857</c:v>
                </c:pt>
                <c:pt idx="15">
                  <c:v>193.6728005067857</c:v>
                </c:pt>
                <c:pt idx="16">
                  <c:v>193.6728005067857</c:v>
                </c:pt>
                <c:pt idx="17">
                  <c:v>193.6728005067857</c:v>
                </c:pt>
                <c:pt idx="18">
                  <c:v>193.6728005067857</c:v>
                </c:pt>
                <c:pt idx="19">
                  <c:v>193.6728005067857</c:v>
                </c:pt>
                <c:pt idx="20">
                  <c:v>193.6728005067857</c:v>
                </c:pt>
                <c:pt idx="21">
                  <c:v>193.6728005067857</c:v>
                </c:pt>
                <c:pt idx="22">
                  <c:v>193.6728005067857</c:v>
                </c:pt>
                <c:pt idx="23">
                  <c:v>193.6728005067857</c:v>
                </c:pt>
                <c:pt idx="24">
                  <c:v>193.6728005067857</c:v>
                </c:pt>
                <c:pt idx="25">
                  <c:v>193.6728005067857</c:v>
                </c:pt>
                <c:pt idx="26">
                  <c:v>193.6728005067857</c:v>
                </c:pt>
                <c:pt idx="27">
                  <c:v>193.6728005067857</c:v>
                </c:pt>
                <c:pt idx="28">
                  <c:v>193.6728005067857</c:v>
                </c:pt>
                <c:pt idx="29">
                  <c:v>193.6728005067857</c:v>
                </c:pt>
                <c:pt idx="30">
                  <c:v>193.6728005067857</c:v>
                </c:pt>
                <c:pt idx="31">
                  <c:v>193.6728005067857</c:v>
                </c:pt>
                <c:pt idx="32">
                  <c:v>193.6728005067857</c:v>
                </c:pt>
                <c:pt idx="33">
                  <c:v>193.6728005067857</c:v>
                </c:pt>
                <c:pt idx="34">
                  <c:v>193.6728005067857</c:v>
                </c:pt>
                <c:pt idx="35">
                  <c:v>193.6728005067857</c:v>
                </c:pt>
                <c:pt idx="36">
                  <c:v>193.6728005067857</c:v>
                </c:pt>
                <c:pt idx="37">
                  <c:v>193.6728005067857</c:v>
                </c:pt>
                <c:pt idx="38">
                  <c:v>193.6728005067857</c:v>
                </c:pt>
                <c:pt idx="39">
                  <c:v>193.6728005067857</c:v>
                </c:pt>
                <c:pt idx="40">
                  <c:v>193.6728005067857</c:v>
                </c:pt>
                <c:pt idx="41">
                  <c:v>193.6728005067857</c:v>
                </c:pt>
              </c:numCache>
            </c:numRef>
          </c:val>
          <c:smooth val="0"/>
        </c:ser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617370"/>
        <c:crossesAt val="0"/>
        <c:auto val="1"/>
        <c:lblOffset val="100"/>
        <c:tickLblSkip val="2"/>
        <c:noMultiLvlLbl val="0"/>
      </c:catAx>
      <c:valAx>
        <c:axId val="2461737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56142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025"/>
          <c:y val="0.86375"/>
          <c:w val="0.939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5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515"/>
          <c:w val="0.86475"/>
          <c:h val="0.75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P.20'!$B$5:$B$47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P.20'!$C$5:$C$46</c:f>
              <c:numCache>
                <c:ptCount val="42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(2522 - 2563 )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P.20'!$E$5:$E$46</c:f>
              <c:numCache>
                <c:ptCount val="42"/>
                <c:pt idx="0">
                  <c:v>365.4860502857143</c:v>
                </c:pt>
                <c:pt idx="1">
                  <c:v>365.4860502857143</c:v>
                </c:pt>
                <c:pt idx="2">
                  <c:v>365.4860502857143</c:v>
                </c:pt>
                <c:pt idx="3">
                  <c:v>365.4860502857143</c:v>
                </c:pt>
                <c:pt idx="4">
                  <c:v>365.4860502857143</c:v>
                </c:pt>
                <c:pt idx="5">
                  <c:v>365.4860502857143</c:v>
                </c:pt>
                <c:pt idx="6">
                  <c:v>365.4860502857143</c:v>
                </c:pt>
                <c:pt idx="7">
                  <c:v>365.4860502857143</c:v>
                </c:pt>
                <c:pt idx="8">
                  <c:v>365.4860502857143</c:v>
                </c:pt>
                <c:pt idx="9">
                  <c:v>365.4860502857143</c:v>
                </c:pt>
                <c:pt idx="10">
                  <c:v>365.4860502857143</c:v>
                </c:pt>
                <c:pt idx="11">
                  <c:v>365.4860502857143</c:v>
                </c:pt>
                <c:pt idx="12">
                  <c:v>365.4860502857143</c:v>
                </c:pt>
                <c:pt idx="13">
                  <c:v>365.4860502857143</c:v>
                </c:pt>
                <c:pt idx="14">
                  <c:v>365.4860502857143</c:v>
                </c:pt>
                <c:pt idx="15">
                  <c:v>365.4860502857143</c:v>
                </c:pt>
                <c:pt idx="16">
                  <c:v>365.4860502857143</c:v>
                </c:pt>
                <c:pt idx="17">
                  <c:v>365.4860502857143</c:v>
                </c:pt>
                <c:pt idx="18">
                  <c:v>365.4860502857143</c:v>
                </c:pt>
                <c:pt idx="19">
                  <c:v>365.4860502857143</c:v>
                </c:pt>
                <c:pt idx="20">
                  <c:v>365.4860502857143</c:v>
                </c:pt>
                <c:pt idx="21">
                  <c:v>365.4860502857143</c:v>
                </c:pt>
                <c:pt idx="22">
                  <c:v>365.4860502857143</c:v>
                </c:pt>
                <c:pt idx="23">
                  <c:v>365.4860502857143</c:v>
                </c:pt>
                <c:pt idx="24">
                  <c:v>365.4860502857143</c:v>
                </c:pt>
                <c:pt idx="25">
                  <c:v>365.4860502857143</c:v>
                </c:pt>
                <c:pt idx="26">
                  <c:v>365.4860502857143</c:v>
                </c:pt>
                <c:pt idx="27">
                  <c:v>365.4860502857143</c:v>
                </c:pt>
                <c:pt idx="28">
                  <c:v>365.4860502857143</c:v>
                </c:pt>
                <c:pt idx="29">
                  <c:v>365.4860502857143</c:v>
                </c:pt>
                <c:pt idx="30">
                  <c:v>365.4860502857143</c:v>
                </c:pt>
                <c:pt idx="31">
                  <c:v>365.4860502857143</c:v>
                </c:pt>
                <c:pt idx="32">
                  <c:v>365.4860502857143</c:v>
                </c:pt>
                <c:pt idx="33">
                  <c:v>365.4860502857143</c:v>
                </c:pt>
                <c:pt idx="34">
                  <c:v>365.4860502857143</c:v>
                </c:pt>
                <c:pt idx="35">
                  <c:v>365.4860502857143</c:v>
                </c:pt>
                <c:pt idx="36">
                  <c:v>365.4860502857143</c:v>
                </c:pt>
                <c:pt idx="37">
                  <c:v>365.4860502857143</c:v>
                </c:pt>
                <c:pt idx="38">
                  <c:v>365.4860502857143</c:v>
                </c:pt>
                <c:pt idx="39">
                  <c:v>365.4860502857143</c:v>
                </c:pt>
                <c:pt idx="40">
                  <c:v>365.4860502857143</c:v>
                </c:pt>
                <c:pt idx="41">
                  <c:v>365.4860502857143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P.20'!$B$5:$B$47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'std. - P.20'!$D$5:$D$47</c:f>
              <c:numCache>
                <c:ptCount val="43"/>
                <c:pt idx="42">
                  <c:v>82.54483200000001</c:v>
                </c:pt>
              </c:numCache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849924"/>
        <c:crossesAt val="0"/>
        <c:auto val="1"/>
        <c:lblOffset val="100"/>
        <c:tickLblSkip val="2"/>
        <c:noMultiLvlLbl val="0"/>
      </c:catAx>
      <c:valAx>
        <c:axId val="4784992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22973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185"/>
          <c:w val="0.99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0.47975</cdr:y>
    </cdr:from>
    <cdr:to>
      <cdr:x>0.559</cdr:x>
      <cdr:y>0.522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2952750"/>
          <a:ext cx="12573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0.50375</cdr:x>
      <cdr:y>0.34675</cdr:y>
    </cdr:from>
    <cdr:to>
      <cdr:x>0.6425</cdr:x>
      <cdr:y>0.39075</cdr:y>
    </cdr:to>
    <cdr:sp>
      <cdr:nvSpPr>
        <cdr:cNvPr id="2" name="TextBox 1"/>
        <cdr:cNvSpPr txBox="1">
          <a:spLocks noChangeArrowheads="1"/>
        </cdr:cNvSpPr>
      </cdr:nvSpPr>
      <cdr:spPr>
        <a:xfrm>
          <a:off x="4733925" y="2133600"/>
          <a:ext cx="13049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537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0.31275</cdr:x>
      <cdr:y>0.62025</cdr:y>
    </cdr:from>
    <cdr:to>
      <cdr:x>0.4525</cdr:x>
      <cdr:y>0.6635</cdr:y>
    </cdr:to>
    <cdr:sp>
      <cdr:nvSpPr>
        <cdr:cNvPr id="3" name="TextBox 1"/>
        <cdr:cNvSpPr txBox="1">
          <a:spLocks noChangeArrowheads="1"/>
        </cdr:cNvSpPr>
      </cdr:nvSpPr>
      <cdr:spPr>
        <a:xfrm>
          <a:off x="2933700" y="3819525"/>
          <a:ext cx="131445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0.35025</cdr:y>
    </cdr:from>
    <cdr:to>
      <cdr:x>0.2015</cdr:x>
      <cdr:y>0.54975</cdr:y>
    </cdr:to>
    <cdr:sp>
      <cdr:nvSpPr>
        <cdr:cNvPr id="1" name="ตัวเชื่อมต่อโค้ง 2"/>
        <cdr:cNvSpPr>
          <a:spLocks/>
        </cdr:cNvSpPr>
      </cdr:nvSpPr>
      <cdr:spPr>
        <a:xfrm rot="16200000" flipV="1">
          <a:off x="1657350" y="2152650"/>
          <a:ext cx="228600" cy="1228725"/>
        </a:xfrm>
        <a:prstGeom prst="curvedConnector3">
          <a:avLst>
            <a:gd name="adj" fmla="val -159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1"/>
  <sheetViews>
    <sheetView zoomScalePageLayoutView="0" workbookViewId="0" topLeftCell="A41">
      <selection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58">
        <v>297.24</v>
      </c>
      <c r="D5" s="59"/>
      <c r="E5" s="60">
        <f aca="true" t="shared" si="0" ref="E5:E46">$C$72</f>
        <v>365.4860502857143</v>
      </c>
      <c r="F5" s="61">
        <f aca="true" t="shared" si="1" ref="F5:F46">+$C$75</f>
        <v>193.6728005067857</v>
      </c>
      <c r="G5" s="62">
        <f aca="true" t="shared" si="2" ref="G5:G46">$C$73</f>
        <v>171.81324977892862</v>
      </c>
      <c r="H5" s="63">
        <f aca="true" t="shared" si="3" ref="H5:H46">+$C$76</f>
        <v>537.2993000646429</v>
      </c>
      <c r="I5" s="2">
        <v>1</v>
      </c>
    </row>
    <row r="6" spans="2:9" ht="12">
      <c r="B6" s="22">
        <v>2523</v>
      </c>
      <c r="C6" s="64">
        <v>341.29</v>
      </c>
      <c r="D6" s="59"/>
      <c r="E6" s="65">
        <f t="shared" si="0"/>
        <v>365.4860502857143</v>
      </c>
      <c r="F6" s="66">
        <f t="shared" si="1"/>
        <v>193.6728005067857</v>
      </c>
      <c r="G6" s="67">
        <f t="shared" si="2"/>
        <v>171.81324977892862</v>
      </c>
      <c r="H6" s="68">
        <f t="shared" si="3"/>
        <v>537.2993000646429</v>
      </c>
      <c r="I6" s="2">
        <f>I5+1</f>
        <v>2</v>
      </c>
    </row>
    <row r="7" spans="2:9" ht="12">
      <c r="B7" s="22">
        <v>2524</v>
      </c>
      <c r="C7" s="64">
        <v>500.12</v>
      </c>
      <c r="D7" s="59"/>
      <c r="E7" s="65">
        <f t="shared" si="0"/>
        <v>365.4860502857143</v>
      </c>
      <c r="F7" s="66">
        <f t="shared" si="1"/>
        <v>193.6728005067857</v>
      </c>
      <c r="G7" s="67">
        <f t="shared" si="2"/>
        <v>171.81324977892862</v>
      </c>
      <c r="H7" s="68">
        <f t="shared" si="3"/>
        <v>537.2993000646429</v>
      </c>
      <c r="I7" s="2">
        <f aca="true" t="shared" si="4" ref="I7:I46">I6+1</f>
        <v>3</v>
      </c>
    </row>
    <row r="8" spans="2:9" ht="12">
      <c r="B8" s="22">
        <v>2525</v>
      </c>
      <c r="C8" s="64">
        <v>300.61</v>
      </c>
      <c r="D8" s="59"/>
      <c r="E8" s="65">
        <f t="shared" si="0"/>
        <v>365.4860502857143</v>
      </c>
      <c r="F8" s="66">
        <f t="shared" si="1"/>
        <v>193.6728005067857</v>
      </c>
      <c r="G8" s="67">
        <f t="shared" si="2"/>
        <v>171.81324977892862</v>
      </c>
      <c r="H8" s="68">
        <f t="shared" si="3"/>
        <v>537.2993000646429</v>
      </c>
      <c r="I8" s="2">
        <f t="shared" si="4"/>
        <v>4</v>
      </c>
    </row>
    <row r="9" spans="2:9" ht="12">
      <c r="B9" s="22">
        <v>2526</v>
      </c>
      <c r="C9" s="64">
        <v>383.37</v>
      </c>
      <c r="D9" s="59"/>
      <c r="E9" s="65">
        <f t="shared" si="0"/>
        <v>365.4860502857143</v>
      </c>
      <c r="F9" s="66">
        <f t="shared" si="1"/>
        <v>193.6728005067857</v>
      </c>
      <c r="G9" s="67">
        <f t="shared" si="2"/>
        <v>171.81324977892862</v>
      </c>
      <c r="H9" s="68">
        <f t="shared" si="3"/>
        <v>537.2993000646429</v>
      </c>
      <c r="I9" s="2">
        <f t="shared" si="4"/>
        <v>5</v>
      </c>
    </row>
    <row r="10" spans="2:9" ht="12">
      <c r="B10" s="22">
        <v>2527</v>
      </c>
      <c r="C10" s="64">
        <v>455.36</v>
      </c>
      <c r="D10" s="59"/>
      <c r="E10" s="65">
        <f t="shared" si="0"/>
        <v>365.4860502857143</v>
      </c>
      <c r="F10" s="66">
        <f t="shared" si="1"/>
        <v>193.6728005067857</v>
      </c>
      <c r="G10" s="67">
        <f t="shared" si="2"/>
        <v>171.81324977892862</v>
      </c>
      <c r="H10" s="68">
        <f t="shared" si="3"/>
        <v>537.2993000646429</v>
      </c>
      <c r="I10" s="2">
        <f t="shared" si="4"/>
        <v>6</v>
      </c>
    </row>
    <row r="11" spans="2:9" ht="12">
      <c r="B11" s="22">
        <v>2528</v>
      </c>
      <c r="C11" s="64">
        <v>426.01</v>
      </c>
      <c r="D11" s="59"/>
      <c r="E11" s="65">
        <f t="shared" si="0"/>
        <v>365.4860502857143</v>
      </c>
      <c r="F11" s="66">
        <f t="shared" si="1"/>
        <v>193.6728005067857</v>
      </c>
      <c r="G11" s="67">
        <f t="shared" si="2"/>
        <v>171.81324977892862</v>
      </c>
      <c r="H11" s="68">
        <f t="shared" si="3"/>
        <v>537.2993000646429</v>
      </c>
      <c r="I11" s="2">
        <f t="shared" si="4"/>
        <v>7</v>
      </c>
    </row>
    <row r="12" spans="2:9" ht="12">
      <c r="B12" s="22">
        <v>2529</v>
      </c>
      <c r="C12" s="64">
        <v>402.63</v>
      </c>
      <c r="D12" s="59"/>
      <c r="E12" s="65">
        <f t="shared" si="0"/>
        <v>365.4860502857143</v>
      </c>
      <c r="F12" s="66">
        <f t="shared" si="1"/>
        <v>193.6728005067857</v>
      </c>
      <c r="G12" s="67">
        <f t="shared" si="2"/>
        <v>171.81324977892862</v>
      </c>
      <c r="H12" s="68">
        <f t="shared" si="3"/>
        <v>537.2993000646429</v>
      </c>
      <c r="I12" s="2">
        <f t="shared" si="4"/>
        <v>8</v>
      </c>
    </row>
    <row r="13" spans="2:9" ht="12">
      <c r="B13" s="22">
        <v>2530</v>
      </c>
      <c r="C13" s="64">
        <v>451.22</v>
      </c>
      <c r="D13" s="59"/>
      <c r="E13" s="65">
        <f t="shared" si="0"/>
        <v>365.4860502857143</v>
      </c>
      <c r="F13" s="66">
        <f t="shared" si="1"/>
        <v>193.6728005067857</v>
      </c>
      <c r="G13" s="67">
        <f t="shared" si="2"/>
        <v>171.81324977892862</v>
      </c>
      <c r="H13" s="68">
        <f t="shared" si="3"/>
        <v>537.2993000646429</v>
      </c>
      <c r="I13" s="2">
        <f t="shared" si="4"/>
        <v>9</v>
      </c>
    </row>
    <row r="14" spans="2:9" ht="12">
      <c r="B14" s="22">
        <v>2531</v>
      </c>
      <c r="C14" s="64">
        <v>461.72</v>
      </c>
      <c r="D14" s="59"/>
      <c r="E14" s="65">
        <f t="shared" si="0"/>
        <v>365.4860502857143</v>
      </c>
      <c r="F14" s="66">
        <f t="shared" si="1"/>
        <v>193.6728005067857</v>
      </c>
      <c r="G14" s="67">
        <f t="shared" si="2"/>
        <v>171.81324977892862</v>
      </c>
      <c r="H14" s="68">
        <f t="shared" si="3"/>
        <v>537.2993000646429</v>
      </c>
      <c r="I14" s="2">
        <f t="shared" si="4"/>
        <v>10</v>
      </c>
    </row>
    <row r="15" spans="2:9" ht="12">
      <c r="B15" s="22">
        <v>2532</v>
      </c>
      <c r="C15" s="64">
        <v>407.47</v>
      </c>
      <c r="D15" s="59"/>
      <c r="E15" s="65">
        <f t="shared" si="0"/>
        <v>365.4860502857143</v>
      </c>
      <c r="F15" s="66">
        <f t="shared" si="1"/>
        <v>193.6728005067857</v>
      </c>
      <c r="G15" s="67">
        <f t="shared" si="2"/>
        <v>171.81324977892862</v>
      </c>
      <c r="H15" s="68">
        <f t="shared" si="3"/>
        <v>537.2993000646429</v>
      </c>
      <c r="I15" s="2">
        <f t="shared" si="4"/>
        <v>11</v>
      </c>
    </row>
    <row r="16" spans="2:9" ht="12">
      <c r="B16" s="22">
        <v>2533</v>
      </c>
      <c r="C16" s="64">
        <v>274.86</v>
      </c>
      <c r="D16" s="59"/>
      <c r="E16" s="65">
        <f t="shared" si="0"/>
        <v>365.4860502857143</v>
      </c>
      <c r="F16" s="66">
        <f t="shared" si="1"/>
        <v>193.6728005067857</v>
      </c>
      <c r="G16" s="67">
        <f t="shared" si="2"/>
        <v>171.81324977892862</v>
      </c>
      <c r="H16" s="68">
        <f t="shared" si="3"/>
        <v>537.2993000646429</v>
      </c>
      <c r="I16" s="2">
        <f t="shared" si="4"/>
        <v>12</v>
      </c>
    </row>
    <row r="17" spans="2:9" ht="12">
      <c r="B17" s="22">
        <v>2534</v>
      </c>
      <c r="C17" s="64">
        <v>263.31</v>
      </c>
      <c r="D17" s="59"/>
      <c r="E17" s="65">
        <f t="shared" si="0"/>
        <v>365.4860502857143</v>
      </c>
      <c r="F17" s="66">
        <f t="shared" si="1"/>
        <v>193.6728005067857</v>
      </c>
      <c r="G17" s="67">
        <f t="shared" si="2"/>
        <v>171.81324977892862</v>
      </c>
      <c r="H17" s="68">
        <f t="shared" si="3"/>
        <v>537.2993000646429</v>
      </c>
      <c r="I17" s="2">
        <f t="shared" si="4"/>
        <v>13</v>
      </c>
    </row>
    <row r="18" spans="2:9" ht="12">
      <c r="B18" s="22">
        <v>2535</v>
      </c>
      <c r="C18" s="64">
        <v>221.48</v>
      </c>
      <c r="D18" s="59"/>
      <c r="E18" s="65">
        <f t="shared" si="0"/>
        <v>365.4860502857143</v>
      </c>
      <c r="F18" s="66">
        <f t="shared" si="1"/>
        <v>193.6728005067857</v>
      </c>
      <c r="G18" s="67">
        <f t="shared" si="2"/>
        <v>171.81324977892862</v>
      </c>
      <c r="H18" s="68">
        <f t="shared" si="3"/>
        <v>537.2993000646429</v>
      </c>
      <c r="I18" s="2">
        <f t="shared" si="4"/>
        <v>14</v>
      </c>
    </row>
    <row r="19" spans="2:9" ht="12">
      <c r="B19" s="22">
        <v>2536</v>
      </c>
      <c r="C19" s="64">
        <v>214.25</v>
      </c>
      <c r="D19" s="59"/>
      <c r="E19" s="65">
        <f t="shared" si="0"/>
        <v>365.4860502857143</v>
      </c>
      <c r="F19" s="66">
        <f t="shared" si="1"/>
        <v>193.6728005067857</v>
      </c>
      <c r="G19" s="67">
        <f t="shared" si="2"/>
        <v>171.81324977892862</v>
      </c>
      <c r="H19" s="68">
        <f t="shared" si="3"/>
        <v>537.2993000646429</v>
      </c>
      <c r="I19" s="2">
        <f t="shared" si="4"/>
        <v>15</v>
      </c>
    </row>
    <row r="20" spans="2:9" ht="12">
      <c r="B20" s="22">
        <v>2537</v>
      </c>
      <c r="C20" s="64">
        <v>652.98</v>
      </c>
      <c r="D20" s="59"/>
      <c r="E20" s="65">
        <f t="shared" si="0"/>
        <v>365.4860502857143</v>
      </c>
      <c r="F20" s="66">
        <f t="shared" si="1"/>
        <v>193.6728005067857</v>
      </c>
      <c r="G20" s="67">
        <f t="shared" si="2"/>
        <v>171.81324977892862</v>
      </c>
      <c r="H20" s="68">
        <f t="shared" si="3"/>
        <v>537.2993000646429</v>
      </c>
      <c r="I20" s="2">
        <f t="shared" si="4"/>
        <v>16</v>
      </c>
    </row>
    <row r="21" spans="2:9" ht="12">
      <c r="B21" s="22">
        <v>2538</v>
      </c>
      <c r="C21" s="64">
        <v>621.05</v>
      </c>
      <c r="D21" s="59"/>
      <c r="E21" s="65">
        <f t="shared" si="0"/>
        <v>365.4860502857143</v>
      </c>
      <c r="F21" s="66">
        <f t="shared" si="1"/>
        <v>193.6728005067857</v>
      </c>
      <c r="G21" s="67">
        <f t="shared" si="2"/>
        <v>171.81324977892862</v>
      </c>
      <c r="H21" s="68">
        <f t="shared" si="3"/>
        <v>537.2993000646429</v>
      </c>
      <c r="I21" s="2">
        <f t="shared" si="4"/>
        <v>17</v>
      </c>
    </row>
    <row r="22" spans="2:9" ht="12">
      <c r="B22" s="22">
        <v>2539</v>
      </c>
      <c r="C22" s="69">
        <v>401.8929999999999</v>
      </c>
      <c r="D22" s="59"/>
      <c r="E22" s="65">
        <f t="shared" si="0"/>
        <v>365.4860502857143</v>
      </c>
      <c r="F22" s="66">
        <f t="shared" si="1"/>
        <v>193.6728005067857</v>
      </c>
      <c r="G22" s="67">
        <f t="shared" si="2"/>
        <v>171.81324977892862</v>
      </c>
      <c r="H22" s="68">
        <f t="shared" si="3"/>
        <v>537.2993000646429</v>
      </c>
      <c r="I22" s="2">
        <f t="shared" si="4"/>
        <v>18</v>
      </c>
    </row>
    <row r="23" spans="2:9" ht="12">
      <c r="B23" s="22">
        <v>2540</v>
      </c>
      <c r="C23" s="69">
        <v>334.445</v>
      </c>
      <c r="D23" s="59"/>
      <c r="E23" s="65">
        <f t="shared" si="0"/>
        <v>365.4860502857143</v>
      </c>
      <c r="F23" s="66">
        <f t="shared" si="1"/>
        <v>193.6728005067857</v>
      </c>
      <c r="G23" s="67">
        <f t="shared" si="2"/>
        <v>171.81324977892862</v>
      </c>
      <c r="H23" s="68">
        <f t="shared" si="3"/>
        <v>537.2993000646429</v>
      </c>
      <c r="I23" s="2">
        <f t="shared" si="4"/>
        <v>19</v>
      </c>
    </row>
    <row r="24" spans="2:9" ht="12">
      <c r="B24" s="22">
        <v>2541</v>
      </c>
      <c r="C24" s="69">
        <v>133.695</v>
      </c>
      <c r="D24" s="59"/>
      <c r="E24" s="65">
        <f t="shared" si="0"/>
        <v>365.4860502857143</v>
      </c>
      <c r="F24" s="66">
        <f t="shared" si="1"/>
        <v>193.6728005067857</v>
      </c>
      <c r="G24" s="67">
        <f t="shared" si="2"/>
        <v>171.81324977892862</v>
      </c>
      <c r="H24" s="68">
        <f t="shared" si="3"/>
        <v>537.2993000646429</v>
      </c>
      <c r="I24" s="2">
        <f t="shared" si="4"/>
        <v>20</v>
      </c>
    </row>
    <row r="25" spans="2:9" ht="12">
      <c r="B25" s="22">
        <v>2542</v>
      </c>
      <c r="C25" s="69">
        <v>234.19</v>
      </c>
      <c r="D25" s="59"/>
      <c r="E25" s="65">
        <f t="shared" si="0"/>
        <v>365.4860502857143</v>
      </c>
      <c r="F25" s="66">
        <f t="shared" si="1"/>
        <v>193.6728005067857</v>
      </c>
      <c r="G25" s="67">
        <f t="shared" si="2"/>
        <v>171.81324977892862</v>
      </c>
      <c r="H25" s="68">
        <f t="shared" si="3"/>
        <v>537.2993000646429</v>
      </c>
      <c r="I25" s="2">
        <f t="shared" si="4"/>
        <v>21</v>
      </c>
    </row>
    <row r="26" spans="2:9" ht="12">
      <c r="B26" s="22">
        <v>2543</v>
      </c>
      <c r="C26" s="69">
        <v>268.42900000000003</v>
      </c>
      <c r="D26" s="59"/>
      <c r="E26" s="65">
        <f t="shared" si="0"/>
        <v>365.4860502857143</v>
      </c>
      <c r="F26" s="66">
        <f t="shared" si="1"/>
        <v>193.6728005067857</v>
      </c>
      <c r="G26" s="67">
        <f t="shared" si="2"/>
        <v>171.81324977892862</v>
      </c>
      <c r="H26" s="68">
        <f t="shared" si="3"/>
        <v>537.2993000646429</v>
      </c>
      <c r="I26" s="2">
        <f t="shared" si="4"/>
        <v>22</v>
      </c>
    </row>
    <row r="27" spans="2:9" ht="12">
      <c r="B27" s="22">
        <v>2544</v>
      </c>
      <c r="C27" s="69">
        <v>374.01</v>
      </c>
      <c r="D27" s="59"/>
      <c r="E27" s="65">
        <f t="shared" si="0"/>
        <v>365.4860502857143</v>
      </c>
      <c r="F27" s="66">
        <f t="shared" si="1"/>
        <v>193.6728005067857</v>
      </c>
      <c r="G27" s="67">
        <f t="shared" si="2"/>
        <v>171.81324977892862</v>
      </c>
      <c r="H27" s="68">
        <f t="shared" si="3"/>
        <v>537.2993000646429</v>
      </c>
      <c r="I27" s="2">
        <f t="shared" si="4"/>
        <v>23</v>
      </c>
    </row>
    <row r="28" spans="2:9" ht="12">
      <c r="B28" s="22">
        <v>2545</v>
      </c>
      <c r="C28" s="69">
        <v>425.6170000000001</v>
      </c>
      <c r="D28" s="59"/>
      <c r="E28" s="65">
        <f t="shared" si="0"/>
        <v>365.4860502857143</v>
      </c>
      <c r="F28" s="66">
        <f t="shared" si="1"/>
        <v>193.6728005067857</v>
      </c>
      <c r="G28" s="67">
        <f t="shared" si="2"/>
        <v>171.81324977892862</v>
      </c>
      <c r="H28" s="68">
        <f t="shared" si="3"/>
        <v>537.2993000646429</v>
      </c>
      <c r="I28" s="2">
        <f t="shared" si="4"/>
        <v>24</v>
      </c>
    </row>
    <row r="29" spans="2:9" ht="12">
      <c r="B29" s="22">
        <v>2546</v>
      </c>
      <c r="C29" s="69">
        <v>307.91</v>
      </c>
      <c r="D29" s="59"/>
      <c r="E29" s="65">
        <f t="shared" si="0"/>
        <v>365.4860502857143</v>
      </c>
      <c r="F29" s="66">
        <f t="shared" si="1"/>
        <v>193.6728005067857</v>
      </c>
      <c r="G29" s="67">
        <f t="shared" si="2"/>
        <v>171.81324977892862</v>
      </c>
      <c r="H29" s="68">
        <f t="shared" si="3"/>
        <v>537.2993000646429</v>
      </c>
      <c r="I29" s="2">
        <f t="shared" si="4"/>
        <v>25</v>
      </c>
    </row>
    <row r="30" spans="2:9" ht="12">
      <c r="B30" s="22">
        <v>2547</v>
      </c>
      <c r="C30" s="69">
        <v>588.039</v>
      </c>
      <c r="D30" s="59"/>
      <c r="E30" s="65">
        <f t="shared" si="0"/>
        <v>365.4860502857143</v>
      </c>
      <c r="F30" s="66">
        <f t="shared" si="1"/>
        <v>193.6728005067857</v>
      </c>
      <c r="G30" s="67">
        <f t="shared" si="2"/>
        <v>171.81324977892862</v>
      </c>
      <c r="H30" s="68">
        <f t="shared" si="3"/>
        <v>537.2993000646429</v>
      </c>
      <c r="I30" s="2">
        <f t="shared" si="4"/>
        <v>26</v>
      </c>
    </row>
    <row r="31" spans="2:9" ht="12">
      <c r="B31" s="22">
        <v>2548</v>
      </c>
      <c r="C31" s="69">
        <v>579.9133439999999</v>
      </c>
      <c r="D31" s="59"/>
      <c r="E31" s="65">
        <f t="shared" si="0"/>
        <v>365.4860502857143</v>
      </c>
      <c r="F31" s="66">
        <f t="shared" si="1"/>
        <v>193.6728005067857</v>
      </c>
      <c r="G31" s="67">
        <f t="shared" si="2"/>
        <v>171.81324977892862</v>
      </c>
      <c r="H31" s="68">
        <f t="shared" si="3"/>
        <v>537.2993000646429</v>
      </c>
      <c r="I31" s="2">
        <f t="shared" si="4"/>
        <v>27</v>
      </c>
    </row>
    <row r="32" spans="2:9" ht="12">
      <c r="B32" s="22">
        <v>2549</v>
      </c>
      <c r="C32" s="69">
        <v>876.352608</v>
      </c>
      <c r="D32" s="59"/>
      <c r="E32" s="65">
        <f t="shared" si="0"/>
        <v>365.4860502857143</v>
      </c>
      <c r="F32" s="66">
        <f t="shared" si="1"/>
        <v>193.6728005067857</v>
      </c>
      <c r="G32" s="67">
        <f t="shared" si="2"/>
        <v>171.81324977892862</v>
      </c>
      <c r="H32" s="68">
        <f t="shared" si="3"/>
        <v>537.2993000646429</v>
      </c>
      <c r="I32" s="2">
        <f t="shared" si="4"/>
        <v>28</v>
      </c>
    </row>
    <row r="33" spans="2:9" ht="12">
      <c r="B33" s="22">
        <v>2550</v>
      </c>
      <c r="C33" s="69">
        <v>321.275808</v>
      </c>
      <c r="D33" s="59"/>
      <c r="E33" s="65">
        <f t="shared" si="0"/>
        <v>365.4860502857143</v>
      </c>
      <c r="F33" s="66">
        <f t="shared" si="1"/>
        <v>193.6728005067857</v>
      </c>
      <c r="G33" s="67">
        <f t="shared" si="2"/>
        <v>171.81324977892862</v>
      </c>
      <c r="H33" s="68">
        <f t="shared" si="3"/>
        <v>537.2993000646429</v>
      </c>
      <c r="I33" s="2">
        <f t="shared" si="4"/>
        <v>29</v>
      </c>
    </row>
    <row r="34" spans="2:9" ht="12">
      <c r="B34" s="22">
        <v>2551</v>
      </c>
      <c r="C34" s="69">
        <v>516.8</v>
      </c>
      <c r="D34" s="59"/>
      <c r="E34" s="65">
        <f t="shared" si="0"/>
        <v>365.4860502857143</v>
      </c>
      <c r="F34" s="66">
        <f t="shared" si="1"/>
        <v>193.6728005067857</v>
      </c>
      <c r="G34" s="67">
        <f t="shared" si="2"/>
        <v>171.81324977892862</v>
      </c>
      <c r="H34" s="68">
        <f t="shared" si="3"/>
        <v>537.2993000646429</v>
      </c>
      <c r="I34" s="2">
        <f t="shared" si="4"/>
        <v>30</v>
      </c>
    </row>
    <row r="35" spans="2:9" ht="12">
      <c r="B35" s="22">
        <v>2552</v>
      </c>
      <c r="C35" s="69">
        <v>258.19</v>
      </c>
      <c r="D35" s="59"/>
      <c r="E35" s="65">
        <f t="shared" si="0"/>
        <v>365.4860502857143</v>
      </c>
      <c r="F35" s="66">
        <f t="shared" si="1"/>
        <v>193.6728005067857</v>
      </c>
      <c r="G35" s="67">
        <f t="shared" si="2"/>
        <v>171.81324977892862</v>
      </c>
      <c r="H35" s="68">
        <f t="shared" si="3"/>
        <v>537.2993000646429</v>
      </c>
      <c r="I35" s="2">
        <f t="shared" si="4"/>
        <v>31</v>
      </c>
    </row>
    <row r="36" spans="2:16" ht="12.75">
      <c r="B36" s="22">
        <v>2553</v>
      </c>
      <c r="C36" s="69">
        <v>483.505632</v>
      </c>
      <c r="D36" s="59"/>
      <c r="E36" s="65">
        <f t="shared" si="0"/>
        <v>365.4860502857143</v>
      </c>
      <c r="F36" s="66">
        <f t="shared" si="1"/>
        <v>193.6728005067857</v>
      </c>
      <c r="G36" s="67">
        <f t="shared" si="2"/>
        <v>171.81324977892862</v>
      </c>
      <c r="H36" s="68">
        <f t="shared" si="3"/>
        <v>537.2993000646429</v>
      </c>
      <c r="I36" s="2">
        <f t="shared" si="4"/>
        <v>32</v>
      </c>
      <c r="P36"/>
    </row>
    <row r="37" spans="2:9" ht="12">
      <c r="B37" s="22">
        <v>2554</v>
      </c>
      <c r="C37" s="69">
        <v>730.3331520000002</v>
      </c>
      <c r="D37" s="59"/>
      <c r="E37" s="65">
        <f t="shared" si="0"/>
        <v>365.4860502857143</v>
      </c>
      <c r="F37" s="66">
        <f t="shared" si="1"/>
        <v>193.6728005067857</v>
      </c>
      <c r="G37" s="67">
        <f t="shared" si="2"/>
        <v>171.81324977892862</v>
      </c>
      <c r="H37" s="68">
        <f t="shared" si="3"/>
        <v>537.2993000646429</v>
      </c>
      <c r="I37" s="2">
        <f t="shared" si="4"/>
        <v>33</v>
      </c>
    </row>
    <row r="38" spans="2:9" ht="12">
      <c r="B38" s="22">
        <v>2555</v>
      </c>
      <c r="C38" s="69">
        <v>243.82080000000002</v>
      </c>
      <c r="D38" s="59"/>
      <c r="E38" s="65">
        <f t="shared" si="0"/>
        <v>365.4860502857143</v>
      </c>
      <c r="F38" s="66">
        <f t="shared" si="1"/>
        <v>193.6728005067857</v>
      </c>
      <c r="G38" s="67">
        <f t="shared" si="2"/>
        <v>171.81324977892862</v>
      </c>
      <c r="H38" s="68">
        <f t="shared" si="3"/>
        <v>537.2993000646429</v>
      </c>
      <c r="I38" s="2">
        <f t="shared" si="4"/>
        <v>34</v>
      </c>
    </row>
    <row r="39" spans="2:9" ht="12">
      <c r="B39" s="22">
        <v>2556</v>
      </c>
      <c r="C39" s="69">
        <v>352.39017599999994</v>
      </c>
      <c r="D39" s="59"/>
      <c r="E39" s="65">
        <f t="shared" si="0"/>
        <v>365.4860502857143</v>
      </c>
      <c r="F39" s="66">
        <f t="shared" si="1"/>
        <v>193.6728005067857</v>
      </c>
      <c r="G39" s="67">
        <f t="shared" si="2"/>
        <v>171.81324977892862</v>
      </c>
      <c r="H39" s="68">
        <f t="shared" si="3"/>
        <v>537.2993000646429</v>
      </c>
      <c r="I39" s="2">
        <f t="shared" si="4"/>
        <v>35</v>
      </c>
    </row>
    <row r="40" spans="2:9" ht="12">
      <c r="B40" s="22">
        <v>2557</v>
      </c>
      <c r="C40" s="69">
        <v>329.6</v>
      </c>
      <c r="D40" s="59"/>
      <c r="E40" s="65">
        <f t="shared" si="0"/>
        <v>365.4860502857143</v>
      </c>
      <c r="F40" s="66">
        <f t="shared" si="1"/>
        <v>193.6728005067857</v>
      </c>
      <c r="G40" s="67">
        <f t="shared" si="2"/>
        <v>171.81324977892862</v>
      </c>
      <c r="H40" s="68">
        <f t="shared" si="3"/>
        <v>537.2993000646429</v>
      </c>
      <c r="I40" s="2">
        <f t="shared" si="4"/>
        <v>36</v>
      </c>
    </row>
    <row r="41" spans="2:9" ht="12">
      <c r="B41" s="22">
        <v>2558</v>
      </c>
      <c r="C41" s="69">
        <v>123.54163199999996</v>
      </c>
      <c r="D41" s="59"/>
      <c r="E41" s="65">
        <f t="shared" si="0"/>
        <v>365.4860502857143</v>
      </c>
      <c r="F41" s="66">
        <f t="shared" si="1"/>
        <v>193.6728005067857</v>
      </c>
      <c r="G41" s="67">
        <f t="shared" si="2"/>
        <v>171.81324977892862</v>
      </c>
      <c r="H41" s="68">
        <f t="shared" si="3"/>
        <v>537.2993000646429</v>
      </c>
      <c r="I41" s="2">
        <f t="shared" si="4"/>
        <v>37</v>
      </c>
    </row>
    <row r="42" spans="2:9" ht="12">
      <c r="B42" s="22">
        <v>2559</v>
      </c>
      <c r="C42" s="64">
        <v>214.39296000000002</v>
      </c>
      <c r="D42" s="59"/>
      <c r="E42" s="65">
        <f t="shared" si="0"/>
        <v>365.4860502857143</v>
      </c>
      <c r="F42" s="66">
        <f t="shared" si="1"/>
        <v>193.6728005067857</v>
      </c>
      <c r="G42" s="67">
        <f t="shared" si="2"/>
        <v>171.81324977892862</v>
      </c>
      <c r="H42" s="68">
        <f t="shared" si="3"/>
        <v>537.2993000646429</v>
      </c>
      <c r="I42" s="2">
        <f t="shared" si="4"/>
        <v>38</v>
      </c>
    </row>
    <row r="43" spans="2:9" ht="12">
      <c r="B43" s="22">
        <v>2560</v>
      </c>
      <c r="C43" s="64">
        <v>235.9</v>
      </c>
      <c r="D43" s="59"/>
      <c r="E43" s="65">
        <f t="shared" si="0"/>
        <v>365.4860502857143</v>
      </c>
      <c r="F43" s="66">
        <f t="shared" si="1"/>
        <v>193.6728005067857</v>
      </c>
      <c r="G43" s="67">
        <f t="shared" si="2"/>
        <v>171.81324977892862</v>
      </c>
      <c r="H43" s="68">
        <f t="shared" si="3"/>
        <v>537.2993000646429</v>
      </c>
      <c r="I43" s="2">
        <f t="shared" si="4"/>
        <v>39</v>
      </c>
    </row>
    <row r="44" spans="2:9" ht="12">
      <c r="B44" s="22">
        <v>2561</v>
      </c>
      <c r="C44" s="64">
        <v>177</v>
      </c>
      <c r="D44" s="59"/>
      <c r="E44" s="65">
        <f t="shared" si="0"/>
        <v>365.4860502857143</v>
      </c>
      <c r="F44" s="66">
        <f t="shared" si="1"/>
        <v>193.6728005067857</v>
      </c>
      <c r="G44" s="67">
        <f t="shared" si="2"/>
        <v>171.81324977892862</v>
      </c>
      <c r="H44" s="68">
        <f t="shared" si="3"/>
        <v>537.2993000646429</v>
      </c>
      <c r="I44" s="2">
        <f t="shared" si="4"/>
        <v>40</v>
      </c>
    </row>
    <row r="45" spans="2:9" ht="12">
      <c r="B45" s="22">
        <v>2562</v>
      </c>
      <c r="C45" s="64">
        <v>65.5</v>
      </c>
      <c r="D45" s="59"/>
      <c r="E45" s="65">
        <f t="shared" si="0"/>
        <v>365.4860502857143</v>
      </c>
      <c r="F45" s="66">
        <f t="shared" si="1"/>
        <v>193.6728005067857</v>
      </c>
      <c r="G45" s="67">
        <f t="shared" si="2"/>
        <v>171.81324977892862</v>
      </c>
      <c r="H45" s="68">
        <f t="shared" si="3"/>
        <v>537.2993000646429</v>
      </c>
      <c r="I45" s="2">
        <f t="shared" si="4"/>
        <v>41</v>
      </c>
    </row>
    <row r="46" spans="2:9" ht="12">
      <c r="B46" s="22">
        <v>2563</v>
      </c>
      <c r="C46" s="64">
        <v>98.7</v>
      </c>
      <c r="D46" s="59"/>
      <c r="E46" s="65">
        <f t="shared" si="0"/>
        <v>365.4860502857143</v>
      </c>
      <c r="F46" s="66">
        <f t="shared" si="1"/>
        <v>193.6728005067857</v>
      </c>
      <c r="G46" s="67">
        <f t="shared" si="2"/>
        <v>171.81324977892862</v>
      </c>
      <c r="H46" s="68">
        <f t="shared" si="3"/>
        <v>537.2993000646429</v>
      </c>
      <c r="I46" s="2">
        <f t="shared" si="4"/>
        <v>42</v>
      </c>
    </row>
    <row r="47" spans="2:14" ht="12">
      <c r="B47" s="74">
        <v>2564</v>
      </c>
      <c r="C47" s="75">
        <v>82.54483200000001</v>
      </c>
      <c r="D47" s="76">
        <f>C47</f>
        <v>82.54483200000001</v>
      </c>
      <c r="E47" s="65"/>
      <c r="F47" s="66"/>
      <c r="G47" s="67"/>
      <c r="H47" s="68"/>
      <c r="K47" s="80" t="str">
        <f>'[1]std. - P.1'!$K$105:$N$105</f>
        <v>ปี 2564 ปริมาณน้ำสะสม 1 เม.ย.64 - 28 ก.พ.65</v>
      </c>
      <c r="L47" s="80"/>
      <c r="M47" s="80"/>
      <c r="N47" s="80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70"/>
      <c r="F53" s="71"/>
      <c r="G53" s="72"/>
      <c r="H53" s="73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70"/>
      <c r="F54" s="71"/>
      <c r="G54" s="72"/>
      <c r="H54" s="73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70"/>
      <c r="F55" s="71"/>
      <c r="G55" s="72"/>
      <c r="H55" s="73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70"/>
      <c r="F56" s="71"/>
      <c r="G56" s="72"/>
      <c r="H56" s="73"/>
      <c r="J56" s="28"/>
      <c r="K56" s="29"/>
      <c r="L56" s="28"/>
      <c r="M56" s="30"/>
    </row>
    <row r="57" spans="2:13" ht="12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2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2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2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2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2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2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2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2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2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31"/>
      <c r="C69" s="32"/>
      <c r="D69" s="21"/>
      <c r="E69" s="33"/>
      <c r="F69" s="33"/>
      <c r="G69" s="33"/>
      <c r="H69" s="33"/>
      <c r="J69" s="28"/>
      <c r="K69" s="29"/>
      <c r="L69" s="28"/>
      <c r="M69" s="30"/>
    </row>
    <row r="70" spans="2:13" ht="12">
      <c r="B70" s="31"/>
      <c r="C70" s="32"/>
      <c r="D70" s="21"/>
      <c r="E70" s="33"/>
      <c r="F70" s="33"/>
      <c r="G70" s="33"/>
      <c r="H70" s="33"/>
      <c r="J70" s="28"/>
      <c r="K70" s="29"/>
      <c r="L70" s="28"/>
      <c r="M70" s="30"/>
    </row>
    <row r="71" spans="1:17" ht="16.5" customHeight="1">
      <c r="A71" s="23"/>
      <c r="B71" s="34"/>
      <c r="C71" s="35"/>
      <c r="D71" s="23"/>
      <c r="E71" s="23"/>
      <c r="F71" s="23"/>
      <c r="G71" s="23"/>
      <c r="H71" s="23"/>
      <c r="I71" s="23"/>
      <c r="J71" s="23"/>
      <c r="K71" s="23"/>
      <c r="Q71" s="32"/>
    </row>
    <row r="72" spans="1:11" ht="15.75" customHeight="1">
      <c r="A72" s="23"/>
      <c r="B72" s="36" t="s">
        <v>8</v>
      </c>
      <c r="C72" s="55">
        <f>AVERAGE(C5:C46)</f>
        <v>365.4860502857143</v>
      </c>
      <c r="D72" s="37"/>
      <c r="E72" s="34"/>
      <c r="F72" s="34"/>
      <c r="G72" s="23"/>
      <c r="H72" s="38" t="s">
        <v>8</v>
      </c>
      <c r="I72" s="39" t="s">
        <v>20</v>
      </c>
      <c r="J72" s="40"/>
      <c r="K72" s="41"/>
    </row>
    <row r="73" spans="1:11" ht="15.75" customHeight="1">
      <c r="A73" s="23"/>
      <c r="B73" s="42" t="s">
        <v>10</v>
      </c>
      <c r="C73" s="56">
        <f>STDEV(C5:C46)</f>
        <v>171.81324977892862</v>
      </c>
      <c r="D73" s="37"/>
      <c r="E73" s="34"/>
      <c r="F73" s="34"/>
      <c r="G73" s="23"/>
      <c r="H73" s="44" t="s">
        <v>10</v>
      </c>
      <c r="I73" s="45" t="s">
        <v>12</v>
      </c>
      <c r="J73" s="46"/>
      <c r="K73" s="47"/>
    </row>
    <row r="74" spans="1:15" ht="15.75" customHeight="1">
      <c r="A74" s="34"/>
      <c r="B74" s="42" t="s">
        <v>13</v>
      </c>
      <c r="C74" s="43">
        <f>C73/C72</f>
        <v>0.4700952324845659</v>
      </c>
      <c r="D74" s="37"/>
      <c r="E74" s="48">
        <f>C74*100</f>
        <v>47.00952324845659</v>
      </c>
      <c r="F74" s="34" t="s">
        <v>2</v>
      </c>
      <c r="G74" s="23"/>
      <c r="H74" s="44" t="s">
        <v>13</v>
      </c>
      <c r="I74" s="45" t="s">
        <v>14</v>
      </c>
      <c r="J74" s="46"/>
      <c r="K74" s="47"/>
      <c r="M74" s="54" t="s">
        <v>19</v>
      </c>
      <c r="N74" s="2">
        <f>C79-C80-C81</f>
        <v>31</v>
      </c>
      <c r="O74" s="2" t="s">
        <v>0</v>
      </c>
    </row>
    <row r="75" spans="1:15" ht="15.75" customHeight="1">
      <c r="A75" s="34"/>
      <c r="B75" s="42" t="s">
        <v>9</v>
      </c>
      <c r="C75" s="56">
        <f>C72-C73</f>
        <v>193.6728005067857</v>
      </c>
      <c r="D75" s="37"/>
      <c r="E75" s="34"/>
      <c r="F75" s="34"/>
      <c r="G75" s="23"/>
      <c r="H75" s="44" t="s">
        <v>9</v>
      </c>
      <c r="I75" s="45" t="s">
        <v>15</v>
      </c>
      <c r="J75" s="46"/>
      <c r="K75" s="47"/>
      <c r="M75" s="54" t="s">
        <v>18</v>
      </c>
      <c r="N75" s="2">
        <f>C80</f>
        <v>6</v>
      </c>
      <c r="O75" s="2" t="s">
        <v>0</v>
      </c>
    </row>
    <row r="76" spans="1:15" ht="15.75" customHeight="1">
      <c r="A76" s="34"/>
      <c r="B76" s="49" t="s">
        <v>11</v>
      </c>
      <c r="C76" s="57">
        <f>C72+C73</f>
        <v>537.2993000646429</v>
      </c>
      <c r="D76" s="37"/>
      <c r="E76" s="34"/>
      <c r="F76" s="34"/>
      <c r="G76" s="23"/>
      <c r="H76" s="50" t="s">
        <v>11</v>
      </c>
      <c r="I76" s="51" t="s">
        <v>16</v>
      </c>
      <c r="J76" s="52"/>
      <c r="K76" s="53"/>
      <c r="M76" s="54" t="s">
        <v>17</v>
      </c>
      <c r="N76" s="2">
        <f>C81</f>
        <v>5</v>
      </c>
      <c r="O76" s="2" t="s">
        <v>0</v>
      </c>
    </row>
    <row r="77" spans="1:6" ht="17.25" customHeight="1">
      <c r="A77" s="31"/>
      <c r="C77" s="31"/>
      <c r="D77" s="31"/>
      <c r="E77" s="31"/>
      <c r="F77" s="31"/>
    </row>
    <row r="78" spans="1:3" ht="12">
      <c r="A78" s="31"/>
      <c r="C78" s="31"/>
    </row>
    <row r="79" spans="1:3" ht="12">
      <c r="A79" s="31"/>
      <c r="C79" s="2">
        <f>MAX(I5:I68)</f>
        <v>42</v>
      </c>
    </row>
    <row r="80" ht="12">
      <c r="C80" s="2">
        <f>COUNTIF(C5:C46,"&gt;537")</f>
        <v>6</v>
      </c>
    </row>
    <row r="81" ht="12">
      <c r="C81" s="2">
        <f>COUNTIF(C6:C46,"&lt;194")</f>
        <v>5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2022-03-16T07:13:51Z</dcterms:modified>
  <cp:category/>
  <cp:version/>
  <cp:contentType/>
  <cp:contentStatus/>
</cp:coreProperties>
</file>