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32760" windowWidth="7605" windowHeight="8205" activeTab="0"/>
  </bookViews>
  <sheets>
    <sheet name="P1" sheetId="1" r:id="rId1"/>
    <sheet name="เฉลี่ย5ปี" sheetId="2" r:id="rId2"/>
  </sheets>
  <definedNames>
    <definedName name="_xlnm.Print_Area" localSheetId="0">'P1'!$A$1:$O$45</definedName>
  </definedNames>
  <calcPr fullCalcOnLoad="1"/>
</workbook>
</file>

<file path=xl/sharedStrings.xml><?xml version="1.0" encoding="utf-8"?>
<sst xmlns="http://schemas.openxmlformats.org/spreadsheetml/2006/main" count="51" uniqueCount="32">
  <si>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</si>
  <si>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</si>
  <si>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</si>
  <si>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</si>
  <si>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</si>
  <si>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</si>
  <si>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</si>
  <si>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</si>
  <si>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</si>
  <si>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</si>
  <si>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</si>
  <si>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เฉลี่ย</t>
  </si>
  <si>
    <t>ต่ำสุด</t>
  </si>
  <si>
    <t>มี.ค.</t>
  </si>
  <si>
    <t xml:space="preserve"> </t>
  </si>
  <si>
    <t>ปริมาณตะกอนรายเดือน - ตัน</t>
  </si>
  <si>
    <t>ปีน้ำ</t>
  </si>
  <si>
    <t>รายปี</t>
  </si>
  <si>
    <t>ตัน</t>
  </si>
  <si>
    <t xml:space="preserve">สูงสุด </t>
  </si>
  <si>
    <t>ปริมาณตะกอน</t>
  </si>
  <si>
    <t>Sediment  Yield  :</t>
  </si>
  <si>
    <t>ปริมาณตะกอนรายปีเฉลี่ย</t>
  </si>
  <si>
    <t>D.A.</t>
  </si>
  <si>
    <t>=</t>
  </si>
  <si>
    <t>ตัน/ตร.กม.</t>
  </si>
  <si>
    <t>เฉลี่ยตะกอน5ปี</t>
  </si>
  <si>
    <t xml:space="preserve">แม่น้ำปิง สถานี P.1  สะพานนวรัฐ อ.เมือง จ.เชียงใหม่ </t>
  </si>
  <si>
    <t xml:space="preserve"> แม่น้ำปิง สถานี P.1 สะพานนวรัฐ อ.เมือง จ.เชียงใหม่</t>
  </si>
  <si>
    <t>พื้นที่รับน้ำ 6,355 ตร.กม.</t>
  </si>
  <si>
    <t xml:space="preserve">พื้นที่รับน้ำ 6,350 ตร.กม. </t>
  </si>
  <si>
    <r>
      <t>หมายเหตุ</t>
    </r>
    <r>
      <rPr>
        <sz val="12"/>
        <rFont val="Cordia New"/>
        <family val="2"/>
      </rPr>
      <t xml:space="preserve"> 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</si>
</sst>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"/>
    <numFmt numFmtId="210" formatCode="0_)"/>
    <numFmt numFmtId="211" formatCode="0.000"/>
    <numFmt numFmtId="212" formatCode="\ ด\.ด\."/>
    <numFmt numFmtId="213" formatCode="\ ด\.ด\.\ "/>
    <numFmt numFmtId="214" formatCode="#,##0.0"/>
    <numFmt numFmtId="215" formatCode="_(* #,##0.0_);_(* \(#,##0.0\);_(* &quot;-&quot;??_);_(@_)"/>
    <numFmt numFmtId="216" formatCode="_(* #,##0_);_(* \(#,##0\);_(* &quot;-&quot;??_);_(@_)"/>
    <numFmt numFmtId="217" formatCode="0.00_)"/>
    <numFmt numFmtId="218" formatCode="#,##0.000"/>
    <numFmt numFmtId="219" formatCode="0.0000"/>
    <numFmt numFmtId="220" formatCode="_(* #,##0.000_);_(* \(#,##0.000\);_(* &quot;-&quot;??_);_(@_)"/>
    <numFmt numFmtId="221" formatCode="0.00000"/>
  </numFmts>
  <fonts count="4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 val="single"/>
      <sz val="12"/>
      <name val="Cordia New"/>
      <family val="2"/>
    </font>
    <font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10" fillId="0" borderId="11" xfId="0" applyNumberFormat="1" applyFont="1" applyBorder="1" applyAlignment="1">
      <alignment/>
    </xf>
    <xf numFmtId="2" fontId="6" fillId="0" borderId="12" xfId="42" applyNumberFormat="1" applyFont="1" applyBorder="1" applyAlignment="1">
      <alignment horizontal="centerContinuous"/>
      <protection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 horizontal="centerContinuous"/>
    </xf>
    <xf numFmtId="0" fontId="6" fillId="0" borderId="13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6" fillId="0" borderId="19" xfId="0" applyFont="1" applyBorder="1" applyAlignment="1">
      <alignment horizontal="right"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2" fontId="12" fillId="0" borderId="0" xfId="0" applyNumberFormat="1" applyFont="1" applyAlignment="1">
      <alignment horizontal="centerContinuous"/>
    </xf>
    <xf numFmtId="0" fontId="12" fillId="0" borderId="0" xfId="0" applyFont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22" xfId="0" applyFont="1" applyBorder="1" applyAlignment="1">
      <alignment/>
    </xf>
    <xf numFmtId="2" fontId="12" fillId="0" borderId="23" xfId="0" applyNumberFormat="1" applyFont="1" applyBorder="1" applyAlignment="1">
      <alignment/>
    </xf>
    <xf numFmtId="2" fontId="12" fillId="0" borderId="24" xfId="42" applyNumberFormat="1" applyFont="1" applyBorder="1" applyAlignment="1">
      <alignment horizontal="centerContinuous"/>
      <protection/>
    </xf>
    <xf numFmtId="0" fontId="12" fillId="0" borderId="25" xfId="0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2" fontId="12" fillId="0" borderId="29" xfId="0" applyNumberFormat="1" applyFont="1" applyBorder="1" applyAlignment="1">
      <alignment/>
    </xf>
    <xf numFmtId="2" fontId="12" fillId="0" borderId="30" xfId="0" applyNumberFormat="1" applyFont="1" applyBorder="1" applyAlignment="1">
      <alignment horizontal="centerContinuous"/>
    </xf>
    <xf numFmtId="0" fontId="12" fillId="0" borderId="22" xfId="0" applyFont="1" applyBorder="1" applyAlignment="1">
      <alignment horizontal="center"/>
    </xf>
    <xf numFmtId="4" fontId="12" fillId="0" borderId="23" xfId="36" applyNumberFormat="1" applyFont="1" applyBorder="1" applyAlignment="1">
      <alignment/>
    </xf>
    <xf numFmtId="4" fontId="12" fillId="0" borderId="24" xfId="36" applyNumberFormat="1" applyFont="1" applyBorder="1" applyAlignment="1">
      <alignment/>
    </xf>
    <xf numFmtId="4" fontId="12" fillId="0" borderId="26" xfId="36" applyNumberFormat="1" applyFont="1" applyBorder="1" applyAlignment="1">
      <alignment/>
    </xf>
    <xf numFmtId="4" fontId="12" fillId="0" borderId="27" xfId="36" applyNumberFormat="1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26" xfId="0" applyNumberFormat="1" applyFont="1" applyBorder="1" applyAlignment="1">
      <alignment/>
    </xf>
    <xf numFmtId="4" fontId="12" fillId="0" borderId="26" xfId="0" applyNumberFormat="1" applyFont="1" applyBorder="1" applyAlignment="1">
      <alignment/>
    </xf>
    <xf numFmtId="4" fontId="12" fillId="0" borderId="27" xfId="0" applyNumberFormat="1" applyFont="1" applyBorder="1" applyAlignment="1">
      <alignment/>
    </xf>
    <xf numFmtId="4" fontId="12" fillId="0" borderId="27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0" fontId="12" fillId="0" borderId="28" xfId="0" applyFont="1" applyBorder="1" applyAlignment="1">
      <alignment/>
    </xf>
    <xf numFmtId="4" fontId="12" fillId="0" borderId="29" xfId="0" applyNumberFormat="1" applyFont="1" applyBorder="1" applyAlignment="1">
      <alignment/>
    </xf>
    <xf numFmtId="1" fontId="12" fillId="0" borderId="31" xfId="0" applyNumberFormat="1" applyFont="1" applyBorder="1" applyAlignment="1">
      <alignment horizontal="center"/>
    </xf>
    <xf numFmtId="4" fontId="12" fillId="0" borderId="32" xfId="0" applyNumberFormat="1" applyFont="1" applyBorder="1" applyAlignment="1">
      <alignment/>
    </xf>
    <xf numFmtId="4" fontId="12" fillId="0" borderId="33" xfId="0" applyNumberFormat="1" applyFont="1" applyBorder="1" applyAlignment="1">
      <alignment/>
    </xf>
    <xf numFmtId="0" fontId="12" fillId="0" borderId="34" xfId="0" applyFont="1" applyBorder="1" applyAlignment="1">
      <alignment/>
    </xf>
    <xf numFmtId="209" fontId="11" fillId="0" borderId="0" xfId="0" applyNumberFormat="1" applyFont="1" applyBorder="1" applyAlignment="1">
      <alignment horizontal="left"/>
    </xf>
    <xf numFmtId="209" fontId="12" fillId="0" borderId="0" xfId="0" applyNumberFormat="1" applyFont="1" applyBorder="1" applyAlignment="1">
      <alignment horizontal="centerContinuous"/>
    </xf>
    <xf numFmtId="209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09" fontId="12" fillId="0" borderId="35" xfId="0" applyNumberFormat="1" applyFont="1" applyBorder="1" applyAlignment="1">
      <alignment horizontal="centerContinuous"/>
    </xf>
    <xf numFmtId="0" fontId="12" fillId="0" borderId="36" xfId="0" applyFont="1" applyBorder="1" applyAlignment="1">
      <alignment/>
    </xf>
    <xf numFmtId="209" fontId="12" fillId="0" borderId="37" xfId="0" applyNumberFormat="1" applyFont="1" applyBorder="1" applyAlignment="1">
      <alignment horizontal="centerContinuous"/>
    </xf>
    <xf numFmtId="209" fontId="12" fillId="0" borderId="38" xfId="0" applyNumberFormat="1" applyFont="1" applyBorder="1" applyAlignment="1">
      <alignment horizontal="centerContinuous"/>
    </xf>
    <xf numFmtId="2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211" fontId="12" fillId="0" borderId="0" xfId="0" applyNumberFormat="1" applyFont="1" applyBorder="1" applyAlignment="1">
      <alignment/>
    </xf>
    <xf numFmtId="209" fontId="13" fillId="0" borderId="37" xfId="0" applyNumberFormat="1" applyFont="1" applyBorder="1" applyAlignment="1">
      <alignment horizontal="left"/>
    </xf>
    <xf numFmtId="209" fontId="14" fillId="0" borderId="37" xfId="0" applyNumberFormat="1" applyFont="1" applyBorder="1" applyAlignment="1">
      <alignment horizontal="centerContinuous"/>
    </xf>
    <xf numFmtId="209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42</xdr:row>
      <xdr:rowOff>0</xdr:rowOff>
    </xdr:from>
    <xdr:to>
      <xdr:col>7</xdr:col>
      <xdr:colOff>276225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2352675" y="109632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333375</xdr:colOff>
      <xdr:row>42</xdr:row>
      <xdr:rowOff>0</xdr:rowOff>
    </xdr:from>
    <xdr:to>
      <xdr:col>10</xdr:col>
      <xdr:colOff>438150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>
          <a:off x="5629275" y="10963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C4" sqref="C4"/>
    </sheetView>
  </sheetViews>
  <sheetFormatPr defaultColWidth="9.33203125" defaultRowHeight="21"/>
  <cols>
    <col min="1" max="1" width="6" style="27" customWidth="1"/>
    <col min="2" max="13" width="10.83203125" style="29" customWidth="1"/>
    <col min="14" max="14" width="12.83203125" style="29" customWidth="1"/>
    <col min="15" max="16384" width="9.33203125" style="27" customWidth="1"/>
  </cols>
  <sheetData>
    <row r="1" spans="1:14" ht="18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7" ht="22.5" customHeight="1">
      <c r="A3" s="27" t="s">
        <v>27</v>
      </c>
      <c r="B3" s="28"/>
      <c r="C3" s="28"/>
      <c r="D3" s="28"/>
      <c r="E3" s="28"/>
      <c r="F3" s="28"/>
      <c r="G3" s="28"/>
      <c r="H3" s="28"/>
      <c r="I3" s="28"/>
      <c r="K3" s="27"/>
      <c r="L3" s="72" t="s">
        <v>30</v>
      </c>
      <c r="M3" s="72"/>
      <c r="N3" s="72"/>
      <c r="Q3" s="30">
        <v>6350</v>
      </c>
    </row>
    <row r="4" spans="2:14" ht="26.25" customHeight="1">
      <c r="B4" s="28"/>
      <c r="C4" s="28"/>
      <c r="D4" s="28"/>
      <c r="E4" s="28"/>
      <c r="F4" s="28"/>
      <c r="G4" s="28"/>
      <c r="H4" s="28"/>
      <c r="I4" s="28"/>
      <c r="K4" s="28"/>
      <c r="L4" s="28"/>
      <c r="M4" s="28"/>
      <c r="N4" s="28"/>
    </row>
    <row r="5" spans="1:14" ht="23.25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20</v>
      </c>
    </row>
    <row r="6" spans="1:14" ht="23.25" customHeight="1">
      <c r="A6" s="34" t="s">
        <v>16</v>
      </c>
      <c r="B6" s="35" t="s">
        <v>0</v>
      </c>
      <c r="C6" s="35" t="s">
        <v>1</v>
      </c>
      <c r="D6" s="35" t="s">
        <v>2</v>
      </c>
      <c r="E6" s="35" t="s">
        <v>3</v>
      </c>
      <c r="F6" s="35" t="s">
        <v>4</v>
      </c>
      <c r="G6" s="35" t="s">
        <v>5</v>
      </c>
      <c r="H6" s="35" t="s">
        <v>6</v>
      </c>
      <c r="I6" s="35" t="s">
        <v>7</v>
      </c>
      <c r="J6" s="35" t="s">
        <v>8</v>
      </c>
      <c r="K6" s="35" t="s">
        <v>9</v>
      </c>
      <c r="L6" s="35" t="s">
        <v>10</v>
      </c>
      <c r="M6" s="35" t="s">
        <v>13</v>
      </c>
      <c r="N6" s="36" t="s">
        <v>17</v>
      </c>
    </row>
    <row r="7" spans="1:14" ht="23.25" customHeight="1">
      <c r="A7" s="37" t="s">
        <v>14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 t="s">
        <v>18</v>
      </c>
    </row>
    <row r="8" spans="1:14" ht="20.25" customHeight="1">
      <c r="A8" s="40">
        <v>2536</v>
      </c>
      <c r="B8" s="41">
        <v>1570.98</v>
      </c>
      <c r="C8" s="41">
        <v>1817.51</v>
      </c>
      <c r="D8" s="41">
        <v>1703.51</v>
      </c>
      <c r="E8" s="41">
        <v>1705.24</v>
      </c>
      <c r="F8" s="41">
        <v>1724.94</v>
      </c>
      <c r="G8" s="41">
        <v>6087.43</v>
      </c>
      <c r="H8" s="41">
        <v>3925.88</v>
      </c>
      <c r="I8" s="41">
        <v>1754.89</v>
      </c>
      <c r="J8" s="41">
        <v>1244.87</v>
      </c>
      <c r="K8" s="41">
        <v>781</v>
      </c>
      <c r="L8" s="41">
        <v>347.65</v>
      </c>
      <c r="M8" s="41">
        <v>995.14</v>
      </c>
      <c r="N8" s="42">
        <f>+SUM(B8:M8)</f>
        <v>23659.04</v>
      </c>
    </row>
    <row r="9" spans="1:14" s="45" customFormat="1" ht="20.25" customHeight="1">
      <c r="A9" s="34">
        <f>+A8+1</f>
        <v>2537</v>
      </c>
      <c r="B9" s="43">
        <v>1670.3</v>
      </c>
      <c r="C9" s="43">
        <v>4606.8</v>
      </c>
      <c r="D9" s="43">
        <v>13396.1</v>
      </c>
      <c r="E9" s="43">
        <v>14814.4</v>
      </c>
      <c r="F9" s="43">
        <v>215691.4</v>
      </c>
      <c r="G9" s="43">
        <v>277026.6</v>
      </c>
      <c r="H9" s="43">
        <v>56923.2</v>
      </c>
      <c r="I9" s="43">
        <v>22570.5</v>
      </c>
      <c r="J9" s="43">
        <v>17964.5</v>
      </c>
      <c r="K9" s="43">
        <v>5048.6</v>
      </c>
      <c r="L9" s="43">
        <v>1068.2</v>
      </c>
      <c r="M9" s="43">
        <v>1046.2</v>
      </c>
      <c r="N9" s="44">
        <f>+SUM(B9:M9)</f>
        <v>631826.7999999998</v>
      </c>
    </row>
    <row r="10" spans="1:14" ht="20.25" customHeight="1">
      <c r="A10" s="34">
        <v>2538</v>
      </c>
      <c r="B10" s="43">
        <v>2186.7</v>
      </c>
      <c r="C10" s="43">
        <v>8092</v>
      </c>
      <c r="D10" s="43">
        <v>5237.9</v>
      </c>
      <c r="E10" s="43">
        <v>22614.7</v>
      </c>
      <c r="F10" s="43">
        <v>199305.2</v>
      </c>
      <c r="G10" s="43">
        <v>321110.8</v>
      </c>
      <c r="H10" s="43">
        <v>81066.8</v>
      </c>
      <c r="I10" s="43">
        <v>22910.2</v>
      </c>
      <c r="J10" s="43">
        <v>9327.2</v>
      </c>
      <c r="K10" s="43">
        <v>2542.7</v>
      </c>
      <c r="L10" s="43">
        <v>4628.5</v>
      </c>
      <c r="M10" s="43">
        <v>1881.5</v>
      </c>
      <c r="N10" s="44">
        <f>+SUM(B10:M10)</f>
        <v>680904.2</v>
      </c>
    </row>
    <row r="11" spans="1:14" ht="20.25" customHeight="1">
      <c r="A11" s="34">
        <f>1996+543</f>
        <v>2539</v>
      </c>
      <c r="B11" s="43">
        <v>6124</v>
      </c>
      <c r="C11" s="43">
        <v>7160.59</v>
      </c>
      <c r="D11" s="43">
        <v>25931</v>
      </c>
      <c r="E11" s="43">
        <v>16579</v>
      </c>
      <c r="F11" s="43">
        <v>54766</v>
      </c>
      <c r="G11" s="43">
        <v>87174</v>
      </c>
      <c r="H11" s="43">
        <v>27641</v>
      </c>
      <c r="I11" s="43">
        <v>18321</v>
      </c>
      <c r="J11" s="43">
        <v>5770</v>
      </c>
      <c r="K11" s="43">
        <v>1672</v>
      </c>
      <c r="L11" s="43">
        <v>1270</v>
      </c>
      <c r="M11" s="43">
        <v>1401</v>
      </c>
      <c r="N11" s="44">
        <f aca="true" t="shared" si="0" ref="N11:N23">SUM(B11:M11)</f>
        <v>253809.59</v>
      </c>
    </row>
    <row r="12" spans="1:14" ht="20.25" customHeight="1">
      <c r="A12" s="34">
        <v>2540</v>
      </c>
      <c r="B12" s="43">
        <v>3026</v>
      </c>
      <c r="C12" s="43">
        <v>5347</v>
      </c>
      <c r="D12" s="43">
        <v>4472.8</v>
      </c>
      <c r="E12" s="43">
        <v>19207</v>
      </c>
      <c r="F12" s="43">
        <v>17402</v>
      </c>
      <c r="G12" s="43">
        <v>40400</v>
      </c>
      <c r="H12" s="43">
        <v>47058</v>
      </c>
      <c r="I12" s="43">
        <v>9631</v>
      </c>
      <c r="J12" s="43">
        <v>3157</v>
      </c>
      <c r="K12" s="43">
        <v>1271</v>
      </c>
      <c r="L12" s="43">
        <v>690</v>
      </c>
      <c r="M12" s="43">
        <v>1751</v>
      </c>
      <c r="N12" s="44">
        <f t="shared" si="0"/>
        <v>153412.8</v>
      </c>
    </row>
    <row r="13" spans="1:14" ht="20.25" customHeight="1">
      <c r="A13" s="34">
        <v>2541</v>
      </c>
      <c r="B13" s="46">
        <v>6419</v>
      </c>
      <c r="C13" s="46">
        <v>5938</v>
      </c>
      <c r="D13" s="46">
        <v>2106</v>
      </c>
      <c r="E13" s="46">
        <v>4523</v>
      </c>
      <c r="F13" s="46">
        <v>10400</v>
      </c>
      <c r="G13" s="46">
        <v>21945</v>
      </c>
      <c r="H13" s="46">
        <v>2266</v>
      </c>
      <c r="I13" s="46">
        <v>3184</v>
      </c>
      <c r="J13" s="46">
        <v>1228</v>
      </c>
      <c r="K13" s="46">
        <v>381</v>
      </c>
      <c r="L13" s="46">
        <v>841</v>
      </c>
      <c r="M13" s="46">
        <v>1236</v>
      </c>
      <c r="N13" s="44">
        <f t="shared" si="0"/>
        <v>60467</v>
      </c>
    </row>
    <row r="14" spans="1:14" ht="20.25" customHeight="1">
      <c r="A14" s="34">
        <v>2542</v>
      </c>
      <c r="B14" s="43">
        <v>2329</v>
      </c>
      <c r="C14" s="43">
        <v>17178</v>
      </c>
      <c r="D14" s="43">
        <v>12815</v>
      </c>
      <c r="E14" s="43">
        <v>4520</v>
      </c>
      <c r="F14" s="43">
        <v>20404</v>
      </c>
      <c r="G14" s="43">
        <v>50193</v>
      </c>
      <c r="H14" s="43">
        <v>18335</v>
      </c>
      <c r="I14" s="43">
        <v>16440</v>
      </c>
      <c r="J14" s="43">
        <v>5741</v>
      </c>
      <c r="K14" s="43">
        <v>1308</v>
      </c>
      <c r="L14" s="43">
        <v>754</v>
      </c>
      <c r="M14" s="43">
        <v>1376</v>
      </c>
      <c r="N14" s="44">
        <f t="shared" si="0"/>
        <v>151393</v>
      </c>
    </row>
    <row r="15" spans="1:14" ht="20.25" customHeight="1">
      <c r="A15" s="34">
        <v>2543</v>
      </c>
      <c r="B15" s="43">
        <v>4009.2</v>
      </c>
      <c r="C15" s="43">
        <v>19351.6</v>
      </c>
      <c r="D15" s="43">
        <v>21622.3</v>
      </c>
      <c r="E15" s="43">
        <v>22028.5</v>
      </c>
      <c r="F15" s="43">
        <v>26889</v>
      </c>
      <c r="G15" s="43">
        <v>29570.7</v>
      </c>
      <c r="H15" s="43">
        <v>23795.4</v>
      </c>
      <c r="I15" s="43">
        <v>14456.2</v>
      </c>
      <c r="J15" s="43">
        <v>4235.2</v>
      </c>
      <c r="K15" s="43">
        <v>1359.7</v>
      </c>
      <c r="L15" s="43">
        <v>610.7</v>
      </c>
      <c r="M15" s="43">
        <v>2601.4</v>
      </c>
      <c r="N15" s="44">
        <f t="shared" si="0"/>
        <v>170529.90000000005</v>
      </c>
    </row>
    <row r="16" spans="1:14" ht="20.25" customHeight="1">
      <c r="A16" s="34">
        <v>2544</v>
      </c>
      <c r="B16" s="46">
        <v>2084</v>
      </c>
      <c r="C16" s="46">
        <v>15185</v>
      </c>
      <c r="D16" s="46">
        <v>6542</v>
      </c>
      <c r="E16" s="46">
        <v>22489</v>
      </c>
      <c r="F16" s="46">
        <v>189358</v>
      </c>
      <c r="G16" s="46">
        <v>34901</v>
      </c>
      <c r="H16" s="46">
        <v>23820</v>
      </c>
      <c r="I16" s="46">
        <v>18169</v>
      </c>
      <c r="J16" s="46">
        <v>6511</v>
      </c>
      <c r="K16" s="46">
        <v>2075</v>
      </c>
      <c r="L16" s="46">
        <v>1332</v>
      </c>
      <c r="M16" s="46">
        <v>1374</v>
      </c>
      <c r="N16" s="44">
        <f t="shared" si="0"/>
        <v>323840</v>
      </c>
    </row>
    <row r="17" spans="1:14" ht="20.25" customHeight="1">
      <c r="A17" s="34">
        <v>2545</v>
      </c>
      <c r="B17" s="46">
        <v>2206</v>
      </c>
      <c r="C17" s="46">
        <v>11330</v>
      </c>
      <c r="D17" s="46">
        <v>7569</v>
      </c>
      <c r="E17" s="46">
        <v>6549</v>
      </c>
      <c r="F17" s="46">
        <v>44703</v>
      </c>
      <c r="G17" s="46">
        <v>175998</v>
      </c>
      <c r="H17" s="46">
        <v>45196</v>
      </c>
      <c r="I17" s="46">
        <v>74760</v>
      </c>
      <c r="J17" s="46">
        <v>25906</v>
      </c>
      <c r="K17" s="46">
        <v>14937</v>
      </c>
      <c r="L17" s="46">
        <v>3294</v>
      </c>
      <c r="M17" s="46">
        <v>3181</v>
      </c>
      <c r="N17" s="44">
        <f t="shared" si="0"/>
        <v>415629</v>
      </c>
    </row>
    <row r="18" spans="1:14" ht="20.25" customHeight="1">
      <c r="A18" s="34">
        <v>2546</v>
      </c>
      <c r="B18" s="46">
        <v>4620</v>
      </c>
      <c r="C18" s="46">
        <v>7650</v>
      </c>
      <c r="D18" s="46">
        <v>9290</v>
      </c>
      <c r="E18" s="46">
        <v>10450</v>
      </c>
      <c r="F18" s="46">
        <v>19600</v>
      </c>
      <c r="G18" s="46">
        <v>106790</v>
      </c>
      <c r="H18" s="46">
        <v>14310</v>
      </c>
      <c r="I18" s="46">
        <v>8820</v>
      </c>
      <c r="J18" s="46">
        <v>2650</v>
      </c>
      <c r="K18" s="46">
        <v>1360</v>
      </c>
      <c r="L18" s="46">
        <v>1490</v>
      </c>
      <c r="M18" s="46">
        <v>1420</v>
      </c>
      <c r="N18" s="44">
        <f t="shared" si="0"/>
        <v>188450</v>
      </c>
    </row>
    <row r="19" spans="1:14" ht="20.25" customHeight="1">
      <c r="A19" s="34">
        <v>2547</v>
      </c>
      <c r="B19" s="46">
        <v>833.34903238758</v>
      </c>
      <c r="C19" s="46">
        <v>6169.044812811589</v>
      </c>
      <c r="D19" s="46">
        <v>20643.34315430007</v>
      </c>
      <c r="E19" s="46">
        <v>45950.657942679834</v>
      </c>
      <c r="F19" s="46">
        <v>74942.90795980091</v>
      </c>
      <c r="G19" s="46">
        <v>190310.25080370848</v>
      </c>
      <c r="H19" s="46">
        <v>35988.495671285935</v>
      </c>
      <c r="I19" s="46">
        <v>12336.812956026824</v>
      </c>
      <c r="J19" s="46">
        <v>6698.370791526588</v>
      </c>
      <c r="K19" s="46">
        <v>2834.288538082911</v>
      </c>
      <c r="L19" s="46">
        <v>2704.5104826019015</v>
      </c>
      <c r="M19" s="46">
        <v>6042.580203036555</v>
      </c>
      <c r="N19" s="44">
        <f t="shared" si="0"/>
        <v>405454.6123482491</v>
      </c>
    </row>
    <row r="20" spans="1:14" ht="20.25" customHeight="1">
      <c r="A20" s="34">
        <v>2548</v>
      </c>
      <c r="B20" s="46">
        <v>9370.741662744018</v>
      </c>
      <c r="C20" s="46">
        <v>9597.981996548153</v>
      </c>
      <c r="D20" s="46">
        <v>10741.049515323099</v>
      </c>
      <c r="E20" s="46">
        <v>41823.09879925168</v>
      </c>
      <c r="F20" s="46">
        <v>134520.24664695034</v>
      </c>
      <c r="G20" s="46">
        <v>313354.4322826023</v>
      </c>
      <c r="H20" s="46">
        <v>148020.22202385578</v>
      </c>
      <c r="I20" s="46">
        <v>79324.9729174505</v>
      </c>
      <c r="J20" s="46">
        <v>24403.035351045895</v>
      </c>
      <c r="K20" s="46">
        <v>7529.269864347507</v>
      </c>
      <c r="L20" s="46">
        <v>4778.139117368158</v>
      </c>
      <c r="M20" s="46">
        <v>5355.2525142382165</v>
      </c>
      <c r="N20" s="44">
        <f t="shared" si="0"/>
        <v>788818.4426917257</v>
      </c>
    </row>
    <row r="21" spans="1:14" ht="20.25" customHeight="1">
      <c r="A21" s="34">
        <v>2549</v>
      </c>
      <c r="B21" s="46">
        <v>10266.65878149086</v>
      </c>
      <c r="C21" s="46">
        <v>23127.905887536766</v>
      </c>
      <c r="D21" s="46">
        <v>31086.238395167515</v>
      </c>
      <c r="E21" s="46">
        <v>35976.777537700225</v>
      </c>
      <c r="F21" s="46">
        <v>129311.88818275137</v>
      </c>
      <c r="G21" s="46">
        <v>158977.1376576945</v>
      </c>
      <c r="H21" s="46">
        <v>96806.26263208308</v>
      </c>
      <c r="I21" s="46">
        <v>20342.107137721847</v>
      </c>
      <c r="J21" s="46">
        <v>7590.0752908353215</v>
      </c>
      <c r="K21" s="46">
        <v>3332.220183602507</v>
      </c>
      <c r="L21" s="46">
        <v>2518.520037904863</v>
      </c>
      <c r="M21" s="46">
        <v>3726.6846231590307</v>
      </c>
      <c r="N21" s="44">
        <f t="shared" si="0"/>
        <v>523062.4763476479</v>
      </c>
    </row>
    <row r="22" spans="1:14" ht="20.25" customHeight="1">
      <c r="A22" s="34">
        <v>2550</v>
      </c>
      <c r="B22" s="46">
        <v>4217.594910809505</v>
      </c>
      <c r="C22" s="46">
        <v>30028.49044784474</v>
      </c>
      <c r="D22" s="46">
        <v>25390.535271355755</v>
      </c>
      <c r="E22" s="46">
        <v>9485.839496772283</v>
      </c>
      <c r="F22" s="46">
        <v>16666.23625463328</v>
      </c>
      <c r="G22" s="46">
        <v>31315.16233085086</v>
      </c>
      <c r="H22" s="46">
        <v>23402.369154110278</v>
      </c>
      <c r="I22" s="46">
        <v>11652.195709181016</v>
      </c>
      <c r="J22" s="46">
        <v>3611.5420918020804</v>
      </c>
      <c r="K22" s="46">
        <v>1098.012162972264</v>
      </c>
      <c r="L22" s="46">
        <v>1471.5729255503581</v>
      </c>
      <c r="M22" s="46">
        <v>1979.6069893807082</v>
      </c>
      <c r="N22" s="44">
        <f t="shared" si="0"/>
        <v>160319.15774526313</v>
      </c>
    </row>
    <row r="23" spans="1:14" ht="20.25" customHeight="1">
      <c r="A23" s="34">
        <v>2551</v>
      </c>
      <c r="B23" s="46">
        <v>5201.8910146761555</v>
      </c>
      <c r="C23" s="46">
        <v>11811.125141629636</v>
      </c>
      <c r="D23" s="46">
        <v>8078.6213838394915</v>
      </c>
      <c r="E23" s="46">
        <v>9142.599292023411</v>
      </c>
      <c r="F23" s="46">
        <v>28915.58904649614</v>
      </c>
      <c r="G23" s="46">
        <v>42419.34929417598</v>
      </c>
      <c r="H23" s="46">
        <v>25407.853607096135</v>
      </c>
      <c r="I23" s="46">
        <v>16532.148441899742</v>
      </c>
      <c r="J23" s="46">
        <v>4414.181324321413</v>
      </c>
      <c r="K23" s="46">
        <v>1822.4860459848699</v>
      </c>
      <c r="L23" s="46">
        <v>1040.3089556786904</v>
      </c>
      <c r="M23" s="46">
        <v>4121.4444258686635</v>
      </c>
      <c r="N23" s="44">
        <f t="shared" si="0"/>
        <v>158907.59797369034</v>
      </c>
    </row>
    <row r="24" spans="1:14" ht="20.25" customHeight="1">
      <c r="A24" s="34">
        <v>2552</v>
      </c>
      <c r="B24" s="47">
        <v>4470.998472679615</v>
      </c>
      <c r="C24" s="47">
        <v>5635.755905883676</v>
      </c>
      <c r="D24" s="47">
        <v>6893.670245204606</v>
      </c>
      <c r="E24" s="47">
        <v>7442.201368233545</v>
      </c>
      <c r="F24" s="47">
        <v>9613.873386976298</v>
      </c>
      <c r="G24" s="47">
        <v>26483.18556520439</v>
      </c>
      <c r="H24" s="47">
        <v>15117.871913797195</v>
      </c>
      <c r="I24" s="47">
        <v>5529.351936431832</v>
      </c>
      <c r="J24" s="47">
        <v>2425.2635554875883</v>
      </c>
      <c r="K24" s="47">
        <v>1048.784064606369</v>
      </c>
      <c r="L24" s="47">
        <v>369.33817342005426</v>
      </c>
      <c r="M24" s="47">
        <v>336.9760582928893</v>
      </c>
      <c r="N24" s="48">
        <v>85367.27064621805</v>
      </c>
    </row>
    <row r="25" spans="1:14" ht="20.25" customHeight="1">
      <c r="A25" s="34">
        <v>2553</v>
      </c>
      <c r="B25" s="47">
        <v>197.690649486248</v>
      </c>
      <c r="C25" s="47">
        <v>2268.07876244787</v>
      </c>
      <c r="D25" s="47">
        <v>2702.5037836577</v>
      </c>
      <c r="E25" s="47">
        <v>7081.7897340440995</v>
      </c>
      <c r="F25" s="47">
        <v>45128.1670767028</v>
      </c>
      <c r="G25" s="47">
        <v>80900.6505234883</v>
      </c>
      <c r="H25" s="47">
        <v>32336.8951748376</v>
      </c>
      <c r="I25" s="47">
        <v>12534.9380615024</v>
      </c>
      <c r="J25" s="47">
        <v>2572.75834477947</v>
      </c>
      <c r="K25" s="47">
        <v>1163.13745158484</v>
      </c>
      <c r="L25" s="47">
        <v>637.67991673936</v>
      </c>
      <c r="M25" s="47">
        <v>2663.05728733197</v>
      </c>
      <c r="N25" s="48">
        <f>SUM(B25:M25)</f>
        <v>190187.3467666026</v>
      </c>
    </row>
    <row r="26" spans="1:14" ht="20.25" customHeight="1">
      <c r="A26" s="34">
        <v>2554</v>
      </c>
      <c r="B26" s="47">
        <v>9493.332881416696</v>
      </c>
      <c r="C26" s="47">
        <v>35565.50289032621</v>
      </c>
      <c r="D26" s="47">
        <v>28724.946492983894</v>
      </c>
      <c r="E26" s="47">
        <v>36101.09666673079</v>
      </c>
      <c r="F26" s="47">
        <v>192860.00437298755</v>
      </c>
      <c r="G26" s="47">
        <v>289124.61577312794</v>
      </c>
      <c r="H26" s="47">
        <v>138022.81190054736</v>
      </c>
      <c r="I26" s="47">
        <v>24244.430214649277</v>
      </c>
      <c r="J26" s="47">
        <v>9122.267525147048</v>
      </c>
      <c r="K26" s="47">
        <v>4452.51126717</v>
      </c>
      <c r="L26" s="47">
        <v>3100.1218726955244</v>
      </c>
      <c r="M26" s="47">
        <v>3050.0799488993384</v>
      </c>
      <c r="N26" s="48">
        <f>SUM(B26:M26)</f>
        <v>773861.7218066816</v>
      </c>
    </row>
    <row r="27" spans="1:15" ht="20.25" customHeight="1">
      <c r="A27" s="34">
        <v>2555</v>
      </c>
      <c r="B27" s="46">
        <v>2664.27654938877</v>
      </c>
      <c r="C27" s="46">
        <v>5154.654370072249</v>
      </c>
      <c r="D27" s="46">
        <v>4186.880778002882</v>
      </c>
      <c r="E27" s="46">
        <v>4255.498271229526</v>
      </c>
      <c r="F27" s="46">
        <v>6891.8424349752</v>
      </c>
      <c r="G27" s="46">
        <v>37923.85208839452</v>
      </c>
      <c r="H27" s="46">
        <v>8261.68558356425</v>
      </c>
      <c r="I27" s="46">
        <v>4737.839971511864</v>
      </c>
      <c r="J27" s="46">
        <v>1193.5444543785538</v>
      </c>
      <c r="K27" s="46">
        <v>341.76710853546825</v>
      </c>
      <c r="L27" s="46">
        <v>528.5991482953879</v>
      </c>
      <c r="M27" s="46">
        <v>934.6989147998111</v>
      </c>
      <c r="N27" s="49">
        <v>77075.13967314847</v>
      </c>
      <c r="O27" s="50"/>
    </row>
    <row r="28" spans="1:15" ht="20.25" customHeight="1">
      <c r="A28" s="34">
        <v>2556</v>
      </c>
      <c r="B28" s="46">
        <v>647.0035837984585</v>
      </c>
      <c r="C28" s="46">
        <v>451.4234158798705</v>
      </c>
      <c r="D28" s="46">
        <v>327.85448728922563</v>
      </c>
      <c r="E28" s="46">
        <v>1641.1572842183414</v>
      </c>
      <c r="F28" s="46">
        <v>13132.641305635305</v>
      </c>
      <c r="G28" s="46">
        <v>20512.594227227142</v>
      </c>
      <c r="H28" s="46">
        <v>20200.186542540414</v>
      </c>
      <c r="I28" s="46">
        <v>7447.630379202548</v>
      </c>
      <c r="J28" s="46">
        <v>4091.546716360952</v>
      </c>
      <c r="K28" s="46">
        <v>1620.4769082949438</v>
      </c>
      <c r="L28" s="46">
        <v>1189.6712444323239</v>
      </c>
      <c r="M28" s="46">
        <v>1065.9050033920348</v>
      </c>
      <c r="N28" s="49">
        <v>72328.09109827156</v>
      </c>
      <c r="O28" s="50"/>
    </row>
    <row r="29" spans="1:15" ht="20.25" customHeight="1">
      <c r="A29" s="34">
        <v>2557</v>
      </c>
      <c r="B29" s="46">
        <v>2323.263390637681</v>
      </c>
      <c r="C29" s="46">
        <v>3008.538547474111</v>
      </c>
      <c r="D29" s="46">
        <v>2666.8512287760564</v>
      </c>
      <c r="E29" s="46">
        <v>7438.170740374001</v>
      </c>
      <c r="F29" s="46">
        <v>15684.619670872667</v>
      </c>
      <c r="G29" s="46">
        <v>23641.168636820046</v>
      </c>
      <c r="H29" s="46">
        <v>6693.783638229433</v>
      </c>
      <c r="I29" s="46">
        <v>4696.560357789997</v>
      </c>
      <c r="J29" s="46">
        <v>1597.807235948366</v>
      </c>
      <c r="K29" s="46">
        <v>1497.4601824016092</v>
      </c>
      <c r="L29" s="46">
        <v>824.0168275386432</v>
      </c>
      <c r="M29" s="46">
        <v>631.8794017826053</v>
      </c>
      <c r="N29" s="49">
        <v>70704.11985864521</v>
      </c>
      <c r="O29" s="50"/>
    </row>
    <row r="30" spans="1:15" ht="20.25" customHeight="1">
      <c r="A30" s="34">
        <v>2558</v>
      </c>
      <c r="B30" s="46">
        <v>834.1678934437186</v>
      </c>
      <c r="C30" s="46">
        <v>597.8279747019436</v>
      </c>
      <c r="D30" s="46">
        <v>395.85137228246396</v>
      </c>
      <c r="E30" s="46">
        <v>851.4304080396402</v>
      </c>
      <c r="F30" s="46">
        <v>3905.596154055135</v>
      </c>
      <c r="G30" s="46">
        <v>1906.5510578913095</v>
      </c>
      <c r="H30" s="46">
        <v>891.7096001414178</v>
      </c>
      <c r="I30" s="46">
        <v>702.044633534825</v>
      </c>
      <c r="J30" s="46">
        <v>105.43461665191289</v>
      </c>
      <c r="K30" s="46">
        <v>359.2191972727803</v>
      </c>
      <c r="L30" s="46">
        <v>244.97566548629672</v>
      </c>
      <c r="M30" s="46">
        <v>70.43355387696657</v>
      </c>
      <c r="N30" s="49">
        <v>10865.242127378408</v>
      </c>
      <c r="O30" s="50"/>
    </row>
    <row r="31" spans="1:15" ht="20.25" customHeight="1">
      <c r="A31" s="34">
        <v>2559</v>
      </c>
      <c r="B31" s="46">
        <v>46.797264711868635</v>
      </c>
      <c r="C31" s="46">
        <v>147.3589237309846</v>
      </c>
      <c r="D31" s="46">
        <v>867.3613700646459</v>
      </c>
      <c r="E31" s="46">
        <v>3492.886473393235</v>
      </c>
      <c r="F31" s="46">
        <v>20885.248552309808</v>
      </c>
      <c r="G31" s="46">
        <v>34129.01149732364</v>
      </c>
      <c r="H31" s="46">
        <v>15564.804676324657</v>
      </c>
      <c r="I31" s="46">
        <v>19137.236230796865</v>
      </c>
      <c r="J31" s="46">
        <v>303.1752694737838</v>
      </c>
      <c r="K31" s="46">
        <v>348.70371570434077</v>
      </c>
      <c r="L31" s="46">
        <v>547.1076672344873</v>
      </c>
      <c r="M31" s="46">
        <v>6675.731630178309</v>
      </c>
      <c r="N31" s="49">
        <v>102145.42327124662</v>
      </c>
      <c r="O31" s="50"/>
    </row>
    <row r="32" spans="1:15" ht="20.25" customHeight="1">
      <c r="A32" s="34">
        <v>2560</v>
      </c>
      <c r="B32" s="46">
        <v>11186.4606110021</v>
      </c>
      <c r="C32" s="46">
        <v>12517.74088995183</v>
      </c>
      <c r="D32" s="46">
        <v>4768.851071292357</v>
      </c>
      <c r="E32" s="46">
        <v>51452.12627253979</v>
      </c>
      <c r="F32" s="46">
        <v>27246.309637851085</v>
      </c>
      <c r="G32" s="46">
        <v>58345.98851507837</v>
      </c>
      <c r="H32" s="46">
        <v>115597.87673975943</v>
      </c>
      <c r="I32" s="46">
        <v>29793.45748665545</v>
      </c>
      <c r="J32" s="46">
        <v>11367.697555667211</v>
      </c>
      <c r="K32" s="46">
        <v>2761.6521829101175</v>
      </c>
      <c r="L32" s="46">
        <v>4399.3542560269325</v>
      </c>
      <c r="M32" s="46">
        <v>4356.234099817491</v>
      </c>
      <c r="N32" s="49">
        <v>333793.7493185522</v>
      </c>
      <c r="O32" s="50"/>
    </row>
    <row r="33" spans="1:15" ht="20.25" customHeight="1">
      <c r="A33" s="34">
        <v>2561</v>
      </c>
      <c r="B33" s="46">
        <v>3888.375968683601</v>
      </c>
      <c r="C33" s="46">
        <v>10161.229320036811</v>
      </c>
      <c r="D33" s="46">
        <v>14441.681508595571</v>
      </c>
      <c r="E33" s="46">
        <v>10295.873775028747</v>
      </c>
      <c r="F33" s="46">
        <v>32392.97647757747</v>
      </c>
      <c r="G33" s="46">
        <v>21607.814660459702</v>
      </c>
      <c r="H33" s="46">
        <v>53782.613421738264</v>
      </c>
      <c r="I33" s="46">
        <v>11693.506583783643</v>
      </c>
      <c r="J33" s="46">
        <v>7092.189734471898</v>
      </c>
      <c r="K33" s="46">
        <v>6407.23000951642</v>
      </c>
      <c r="L33" s="46">
        <v>1486.8181091169236</v>
      </c>
      <c r="M33" s="46">
        <v>2501.017015068057</v>
      </c>
      <c r="N33" s="49">
        <v>175751.3265840771</v>
      </c>
      <c r="O33" s="50"/>
    </row>
    <row r="34" spans="1:15" ht="20.25" customHeight="1">
      <c r="A34" s="34">
        <v>2562</v>
      </c>
      <c r="B34" s="46">
        <v>3183.0621068920877</v>
      </c>
      <c r="C34" s="46">
        <v>1619.4600784065606</v>
      </c>
      <c r="D34" s="46">
        <v>814.993025800342</v>
      </c>
      <c r="E34" s="46">
        <v>525.4791335470206</v>
      </c>
      <c r="F34" s="46">
        <v>5328.066927729913</v>
      </c>
      <c r="G34" s="46">
        <v>4870.751468028364</v>
      </c>
      <c r="H34" s="46">
        <v>2707.691092774527</v>
      </c>
      <c r="I34" s="46">
        <v>3305.53581967137</v>
      </c>
      <c r="J34" s="46">
        <v>290.9045180732672</v>
      </c>
      <c r="K34" s="46">
        <v>455.46922380593236</v>
      </c>
      <c r="L34" s="46">
        <v>811.7610651354445</v>
      </c>
      <c r="M34" s="46">
        <v>631.6966875339333</v>
      </c>
      <c r="N34" s="49">
        <v>24544.871147398768</v>
      </c>
      <c r="O34" s="50"/>
    </row>
    <row r="35" spans="1:15" ht="20.25" customHeight="1">
      <c r="A35" s="34">
        <v>2563</v>
      </c>
      <c r="B35" s="46">
        <v>822.6986246161803</v>
      </c>
      <c r="C35" s="46">
        <v>968.8990737144892</v>
      </c>
      <c r="D35" s="46">
        <v>1210.2315885958644</v>
      </c>
      <c r="E35" s="46">
        <v>1825.3238467757014</v>
      </c>
      <c r="F35" s="46">
        <v>31088.12719395726</v>
      </c>
      <c r="G35" s="46">
        <v>13067.074897273144</v>
      </c>
      <c r="H35" s="46">
        <v>8906.763009414653</v>
      </c>
      <c r="I35" s="46">
        <v>4864.2112399518355</v>
      </c>
      <c r="J35" s="46">
        <v>812.4317347314307</v>
      </c>
      <c r="K35" s="46">
        <v>457.38148178683394</v>
      </c>
      <c r="L35" s="46">
        <v>1192.4498175463907</v>
      </c>
      <c r="M35" s="46">
        <v>1391.4756921680378</v>
      </c>
      <c r="N35" s="49">
        <v>66607.06820053181</v>
      </c>
      <c r="O35" s="50"/>
    </row>
    <row r="36" spans="1:15" ht="20.25" customHeight="1">
      <c r="A36" s="34">
        <v>2564</v>
      </c>
      <c r="B36" s="46">
        <v>255.0090532829481</v>
      </c>
      <c r="C36" s="46">
        <v>332.8713805521028</v>
      </c>
      <c r="D36" s="46">
        <v>313.00188566744896</v>
      </c>
      <c r="E36" s="46">
        <v>3806.5490262461008</v>
      </c>
      <c r="F36" s="46">
        <v>3751.9047901653043</v>
      </c>
      <c r="G36" s="46">
        <v>3517.388056368898</v>
      </c>
      <c r="H36" s="46">
        <v>3996.916012795944</v>
      </c>
      <c r="I36" s="46">
        <v>4228.5563522832035</v>
      </c>
      <c r="J36" s="46">
        <v>1711.429558268122</v>
      </c>
      <c r="K36" s="46">
        <v>429.5404135475535</v>
      </c>
      <c r="L36" s="46">
        <v>336.23839270883497</v>
      </c>
      <c r="M36" s="46">
        <v>277.78292969912997</v>
      </c>
      <c r="N36" s="49">
        <v>22957.187851585593</v>
      </c>
      <c r="O36" s="50"/>
    </row>
    <row r="37" spans="1:15" ht="20.25" customHeight="1">
      <c r="A37" s="34">
        <v>2565</v>
      </c>
      <c r="B37" s="46">
        <v>641.7513697312163</v>
      </c>
      <c r="C37" s="46">
        <v>28530.81806163791</v>
      </c>
      <c r="D37" s="46">
        <v>9099.994279935709</v>
      </c>
      <c r="E37" s="46">
        <v>16198.651516005026</v>
      </c>
      <c r="F37" s="46">
        <v>128513.96315136603</v>
      </c>
      <c r="G37" s="46">
        <v>203489.70913331534</v>
      </c>
      <c r="H37" s="46">
        <v>222713.02499206414</v>
      </c>
      <c r="I37" s="46">
        <v>16656.873503246145</v>
      </c>
      <c r="J37" s="46">
        <v>9423.341115166637</v>
      </c>
      <c r="K37" s="46">
        <v>1504.7665718141575</v>
      </c>
      <c r="L37" s="46">
        <v>250.20828289389513</v>
      </c>
      <c r="M37" s="46">
        <v>9884.42257404876</v>
      </c>
      <c r="N37" s="49">
        <v>646907.5245512249</v>
      </c>
      <c r="O37" s="50"/>
    </row>
    <row r="38" spans="1:14" ht="20.25" customHeight="1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48"/>
    </row>
    <row r="39" spans="1:14" ht="20.25" customHeight="1">
      <c r="A39" s="53" t="s">
        <v>19</v>
      </c>
      <c r="B39" s="54">
        <f>+MAX(B8:B38)</f>
        <v>11186.4606110021</v>
      </c>
      <c r="C39" s="54">
        <f aca="true" t="shared" si="1" ref="C39:N39">+MAX(C8:C38)</f>
        <v>35565.50289032621</v>
      </c>
      <c r="D39" s="54">
        <f t="shared" si="1"/>
        <v>31086.238395167515</v>
      </c>
      <c r="E39" s="54">
        <f t="shared" si="1"/>
        <v>51452.12627253979</v>
      </c>
      <c r="F39" s="54">
        <f t="shared" si="1"/>
        <v>215691.4</v>
      </c>
      <c r="G39" s="54">
        <f t="shared" si="1"/>
        <v>321110.8</v>
      </c>
      <c r="H39" s="54">
        <f t="shared" si="1"/>
        <v>222713.02499206414</v>
      </c>
      <c r="I39" s="54">
        <f t="shared" si="1"/>
        <v>79324.9729174505</v>
      </c>
      <c r="J39" s="54">
        <f t="shared" si="1"/>
        <v>25906</v>
      </c>
      <c r="K39" s="54">
        <f t="shared" si="1"/>
        <v>14937</v>
      </c>
      <c r="L39" s="54">
        <f t="shared" si="1"/>
        <v>4778.139117368158</v>
      </c>
      <c r="M39" s="54">
        <f t="shared" si="1"/>
        <v>9884.42257404876</v>
      </c>
      <c r="N39" s="55">
        <f t="shared" si="1"/>
        <v>788818.4426917257</v>
      </c>
    </row>
    <row r="40" spans="1:14" ht="20.25" customHeight="1">
      <c r="A40" s="53" t="s">
        <v>11</v>
      </c>
      <c r="B40" s="54">
        <f>+AVERAGE(B8:B38)</f>
        <v>3559.6767940626446</v>
      </c>
      <c r="C40" s="54">
        <f aca="true" t="shared" si="2" ref="C40:N40">+AVERAGE(C8:C38)</f>
        <v>9711.706929372916</v>
      </c>
      <c r="D40" s="54">
        <f t="shared" si="2"/>
        <v>9468.002361271157</v>
      </c>
      <c r="E40" s="54">
        <f t="shared" si="2"/>
        <v>14675.568252827767</v>
      </c>
      <c r="F40" s="54">
        <f t="shared" si="2"/>
        <v>57367.45830745978</v>
      </c>
      <c r="G40" s="54">
        <f t="shared" si="2"/>
        <v>90236.44061563445</v>
      </c>
      <c r="H40" s="54">
        <f t="shared" si="2"/>
        <v>43958.57057956535</v>
      </c>
      <c r="I40" s="54">
        <f t="shared" si="2"/>
        <v>16692.573331109706</v>
      </c>
      <c r="J40" s="54">
        <f t="shared" si="2"/>
        <v>6085.392226137916</v>
      </c>
      <c r="K40" s="54">
        <f t="shared" si="2"/>
        <v>2406.6792191313807</v>
      </c>
      <c r="L40" s="54">
        <f t="shared" si="2"/>
        <v>1491.914731945816</v>
      </c>
      <c r="M40" s="54">
        <f t="shared" si="2"/>
        <v>2465.3399850857504</v>
      </c>
      <c r="N40" s="55">
        <f t="shared" si="2"/>
        <v>258119.3233336046</v>
      </c>
    </row>
    <row r="41" spans="1:14" ht="20.25" customHeight="1">
      <c r="A41" s="53" t="s">
        <v>12</v>
      </c>
      <c r="B41" s="54">
        <f>+MIN(B8:B38)</f>
        <v>46.797264711868635</v>
      </c>
      <c r="C41" s="54">
        <f aca="true" t="shared" si="3" ref="C41:N41">+MIN(C8:C38)</f>
        <v>147.3589237309846</v>
      </c>
      <c r="D41" s="54">
        <f t="shared" si="3"/>
        <v>313.00188566744896</v>
      </c>
      <c r="E41" s="54">
        <f t="shared" si="3"/>
        <v>525.4791335470206</v>
      </c>
      <c r="F41" s="54">
        <f t="shared" si="3"/>
        <v>1724.94</v>
      </c>
      <c r="G41" s="54">
        <f t="shared" si="3"/>
        <v>1906.5510578913095</v>
      </c>
      <c r="H41" s="54">
        <f t="shared" si="3"/>
        <v>891.7096001414178</v>
      </c>
      <c r="I41" s="54">
        <f t="shared" si="3"/>
        <v>702.044633534825</v>
      </c>
      <c r="J41" s="54">
        <f t="shared" si="3"/>
        <v>105.43461665191289</v>
      </c>
      <c r="K41" s="54">
        <f t="shared" si="3"/>
        <v>341.76710853546825</v>
      </c>
      <c r="L41" s="54">
        <f t="shared" si="3"/>
        <v>244.97566548629672</v>
      </c>
      <c r="M41" s="54">
        <f t="shared" si="3"/>
        <v>70.43355387696657</v>
      </c>
      <c r="N41" s="55">
        <f t="shared" si="3"/>
        <v>10865.242127378408</v>
      </c>
    </row>
    <row r="42" spans="1:14" ht="20.25" customHeight="1">
      <c r="A42" s="56"/>
      <c r="B42" s="57" t="s">
        <v>21</v>
      </c>
      <c r="C42" s="58"/>
      <c r="D42" s="58"/>
      <c r="E42" s="70" t="s">
        <v>22</v>
      </c>
      <c r="F42" s="70"/>
      <c r="G42" s="70"/>
      <c r="H42" s="70"/>
      <c r="I42" s="59" t="s">
        <v>24</v>
      </c>
      <c r="J42" s="71">
        <f>N40</f>
        <v>258119.3233336046</v>
      </c>
      <c r="K42" s="71"/>
      <c r="L42" s="59" t="s">
        <v>24</v>
      </c>
      <c r="M42" s="60">
        <f>J42/J43</f>
        <v>40.64871233600073</v>
      </c>
      <c r="N42" s="61" t="s">
        <v>25</v>
      </c>
    </row>
    <row r="43" spans="1:14" ht="19.5" customHeight="1">
      <c r="A43" s="56"/>
      <c r="B43" s="58"/>
      <c r="C43" s="58"/>
      <c r="D43" s="58"/>
      <c r="E43" s="58"/>
      <c r="F43" s="70" t="s">
        <v>23</v>
      </c>
      <c r="G43" s="70"/>
      <c r="H43" s="58"/>
      <c r="I43" s="58"/>
      <c r="J43" s="71">
        <f>Q3</f>
        <v>6350</v>
      </c>
      <c r="K43" s="71"/>
      <c r="L43" s="58"/>
      <c r="M43" s="58"/>
      <c r="N43" s="61"/>
    </row>
    <row r="44" spans="1:14" ht="20.25" customHeight="1" hidden="1">
      <c r="A44" s="56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61"/>
    </row>
    <row r="45" spans="1:14" ht="25.5" customHeight="1">
      <c r="A45" s="62"/>
      <c r="B45" s="63"/>
      <c r="C45" s="68" t="s">
        <v>31</v>
      </c>
      <c r="D45" s="69"/>
      <c r="E45" s="69"/>
      <c r="F45" s="69"/>
      <c r="G45" s="63"/>
      <c r="H45" s="63"/>
      <c r="I45" s="63"/>
      <c r="J45" s="63"/>
      <c r="K45" s="63"/>
      <c r="L45" s="63"/>
      <c r="M45" s="63"/>
      <c r="N45" s="64"/>
    </row>
    <row r="46" spans="2:14" ht="18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2:14" ht="18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2:14" ht="18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2:14" ht="18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7"/>
    </row>
  </sheetData>
  <sheetProtection/>
  <mergeCells count="5">
    <mergeCell ref="E42:H42"/>
    <mergeCell ref="F43:G43"/>
    <mergeCell ref="J42:K42"/>
    <mergeCell ref="J43:K43"/>
    <mergeCell ref="L3:N3"/>
  </mergeCells>
  <printOptions verticalCentered="1"/>
  <pageMargins left="0.7874015748031497" right="0.03937007874015748" top="0.1968503937007874" bottom="2.125984251968504" header="0.11811023622047245" footer="0.31496062992125984"/>
  <pageSetup horizontalDpi="300" verticalDpi="300" orientation="portrait" paperSize="9" scale="75" r:id="rId2"/>
  <headerFooter scaleWithDoc="0">
    <oddHeader>&amp;C &amp;R&amp;"TH SarabunPSK,ตัวหนา"&amp;18 3</oddHeader>
    <oddFooter xml:space="preserve">&amp;C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K19" sqref="K19"/>
    </sheetView>
  </sheetViews>
  <sheetFormatPr defaultColWidth="9.33203125" defaultRowHeight="21"/>
  <cols>
    <col min="1" max="1" width="9.33203125" style="1" customWidth="1"/>
    <col min="2" max="2" width="9.66015625" style="1" bestFit="1" customWidth="1"/>
    <col min="3" max="5" width="10.66015625" style="1" bestFit="1" customWidth="1"/>
    <col min="6" max="8" width="11.66015625" style="1" bestFit="1" customWidth="1"/>
    <col min="9" max="9" width="10.66015625" style="1" bestFit="1" customWidth="1"/>
    <col min="10" max="13" width="9.66015625" style="1" bestFit="1" customWidth="1"/>
    <col min="14" max="14" width="12.83203125" style="1" customWidth="1"/>
    <col min="15" max="16384" width="9.33203125" style="1" customWidth="1"/>
  </cols>
  <sheetData>
    <row r="1" spans="1:14" ht="27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6.25" customHeight="1">
      <c r="A2" s="2" t="s">
        <v>28</v>
      </c>
      <c r="B2" s="3"/>
      <c r="C2" s="3"/>
      <c r="D2" s="3"/>
      <c r="E2" s="3"/>
      <c r="F2" s="3"/>
      <c r="G2" s="3"/>
      <c r="H2" s="3"/>
      <c r="I2" s="3"/>
      <c r="J2" s="4"/>
      <c r="L2" s="24" t="s">
        <v>29</v>
      </c>
      <c r="M2" s="5"/>
      <c r="N2" s="6"/>
    </row>
    <row r="3" spans="1:14" ht="26.25" customHeight="1">
      <c r="A3" s="2"/>
      <c r="B3" s="3"/>
      <c r="C3" s="3"/>
      <c r="D3" s="3"/>
      <c r="E3" s="3"/>
      <c r="F3" s="3"/>
      <c r="G3" s="3"/>
      <c r="H3" s="3"/>
      <c r="I3" s="3"/>
      <c r="J3" s="7"/>
      <c r="K3" s="3"/>
      <c r="L3" s="3"/>
      <c r="M3" s="3"/>
      <c r="N3" s="8"/>
    </row>
    <row r="4" spans="1:14" ht="23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 t="s">
        <v>20</v>
      </c>
    </row>
    <row r="5" spans="1:14" ht="23.25" customHeight="1">
      <c r="A5" s="12" t="s">
        <v>16</v>
      </c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13</v>
      </c>
      <c r="N5" s="14" t="s">
        <v>17</v>
      </c>
    </row>
    <row r="6" spans="1:14" ht="23.25" customHeight="1">
      <c r="A6" s="15" t="s">
        <v>14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 t="s">
        <v>18</v>
      </c>
    </row>
    <row r="7" spans="1:14" ht="21.75">
      <c r="A7" s="18">
        <v>2555</v>
      </c>
      <c r="B7" s="19">
        <v>2664.27654938877</v>
      </c>
      <c r="C7" s="19">
        <v>5154.654370072249</v>
      </c>
      <c r="D7" s="19">
        <v>4186.880778002882</v>
      </c>
      <c r="E7" s="19">
        <v>4255.498271229526</v>
      </c>
      <c r="F7" s="19">
        <v>6891.8424349752</v>
      </c>
      <c r="G7" s="19">
        <v>37923.85208839452</v>
      </c>
      <c r="H7" s="19">
        <v>8261.68558356425</v>
      </c>
      <c r="I7" s="19">
        <v>4737.839971511864</v>
      </c>
      <c r="J7" s="19">
        <v>1193.5444543785538</v>
      </c>
      <c r="K7" s="19">
        <v>341.76710853546825</v>
      </c>
      <c r="L7" s="19">
        <v>528.5991482953879</v>
      </c>
      <c r="M7" s="19">
        <v>934.6989147998111</v>
      </c>
      <c r="N7" s="20">
        <v>77075.13967314847</v>
      </c>
    </row>
    <row r="8" spans="1:14" ht="21.75">
      <c r="A8" s="18">
        <v>2556</v>
      </c>
      <c r="B8" s="19">
        <v>647.0035837984585</v>
      </c>
      <c r="C8" s="19">
        <v>451.4234158798705</v>
      </c>
      <c r="D8" s="19">
        <v>327.85448728922563</v>
      </c>
      <c r="E8" s="19">
        <v>1641.1572842183414</v>
      </c>
      <c r="F8" s="19">
        <v>13132.641305635305</v>
      </c>
      <c r="G8" s="19">
        <v>20512.594227227142</v>
      </c>
      <c r="H8" s="19">
        <v>20200.186542540414</v>
      </c>
      <c r="I8" s="19">
        <v>7447.630379202548</v>
      </c>
      <c r="J8" s="19">
        <v>4091.546716360952</v>
      </c>
      <c r="K8" s="19">
        <v>1620.4769082949438</v>
      </c>
      <c r="L8" s="19">
        <v>1189.6712444323239</v>
      </c>
      <c r="M8" s="19">
        <v>1065.9050033920348</v>
      </c>
      <c r="N8" s="20">
        <v>72328.09109827156</v>
      </c>
    </row>
    <row r="9" spans="1:14" ht="21.75">
      <c r="A9" s="18">
        <v>2557</v>
      </c>
      <c r="B9" s="19">
        <v>2323.263390637681</v>
      </c>
      <c r="C9" s="19">
        <v>3008.538547474111</v>
      </c>
      <c r="D9" s="19">
        <v>2666.8512287760564</v>
      </c>
      <c r="E9" s="19">
        <v>7438.170740374001</v>
      </c>
      <c r="F9" s="19">
        <v>15684.619670872667</v>
      </c>
      <c r="G9" s="19">
        <v>23641.168636820046</v>
      </c>
      <c r="H9" s="19">
        <v>6693.783638229433</v>
      </c>
      <c r="I9" s="19">
        <v>4696.560357789997</v>
      </c>
      <c r="J9" s="19">
        <v>1597.807235948366</v>
      </c>
      <c r="K9" s="19">
        <v>1497.4601824016092</v>
      </c>
      <c r="L9" s="19">
        <v>824.0168275386432</v>
      </c>
      <c r="M9" s="19">
        <v>631.8794017826053</v>
      </c>
      <c r="N9" s="20">
        <v>70704.11985864521</v>
      </c>
    </row>
    <row r="10" spans="1:14" ht="21.75">
      <c r="A10" s="18">
        <v>2558</v>
      </c>
      <c r="B10" s="19">
        <v>834.1678934437186</v>
      </c>
      <c r="C10" s="19">
        <v>597.8279747019436</v>
      </c>
      <c r="D10" s="19">
        <v>395.85137228246396</v>
      </c>
      <c r="E10" s="19">
        <v>851.4304080396402</v>
      </c>
      <c r="F10" s="19">
        <v>3905.596154055135</v>
      </c>
      <c r="G10" s="19">
        <v>1906.5510578913095</v>
      </c>
      <c r="H10" s="19">
        <v>891.7096001414178</v>
      </c>
      <c r="I10" s="19">
        <v>702.044633534825</v>
      </c>
      <c r="J10" s="19">
        <v>105.43461665191289</v>
      </c>
      <c r="K10" s="19">
        <v>359.2191972727803</v>
      </c>
      <c r="L10" s="19">
        <v>244.97566548629672</v>
      </c>
      <c r="M10" s="19">
        <v>70.43355387696657</v>
      </c>
      <c r="N10" s="20">
        <v>10865.242127378408</v>
      </c>
    </row>
    <row r="11" spans="1:14" ht="21.75">
      <c r="A11" s="18">
        <v>2559</v>
      </c>
      <c r="B11" s="19">
        <v>46.797264711868635</v>
      </c>
      <c r="C11" s="19">
        <v>147.3589237309846</v>
      </c>
      <c r="D11" s="19">
        <v>867.3613700646459</v>
      </c>
      <c r="E11" s="19">
        <v>3492.886473393235</v>
      </c>
      <c r="F11" s="19">
        <v>20885.248552309808</v>
      </c>
      <c r="G11" s="19">
        <v>34129.01149732364</v>
      </c>
      <c r="H11" s="19">
        <v>15564.804676324657</v>
      </c>
      <c r="I11" s="19">
        <v>19137.236230796865</v>
      </c>
      <c r="J11" s="19">
        <v>303.1752694737838</v>
      </c>
      <c r="K11" s="19">
        <v>348.70371570434077</v>
      </c>
      <c r="L11" s="19">
        <v>547.1076672344873</v>
      </c>
      <c r="M11" s="19">
        <v>6675.731630178309</v>
      </c>
      <c r="N11" s="20">
        <v>102145.42327124662</v>
      </c>
    </row>
    <row r="12" spans="1:14" ht="21.7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14" ht="21.75">
      <c r="A13" s="21" t="s">
        <v>11</v>
      </c>
      <c r="B13" s="22">
        <f>AVERAGE(B7:B11)</f>
        <v>1303.1017363960996</v>
      </c>
      <c r="C13" s="22">
        <f aca="true" t="shared" si="0" ref="C13:M13">AVERAGE(C7:C11)</f>
        <v>1871.960646371832</v>
      </c>
      <c r="D13" s="22">
        <f t="shared" si="0"/>
        <v>1688.9598472830548</v>
      </c>
      <c r="E13" s="22">
        <f t="shared" si="0"/>
        <v>3535.8286354509487</v>
      </c>
      <c r="F13" s="22">
        <f t="shared" si="0"/>
        <v>12099.989623569623</v>
      </c>
      <c r="G13" s="22">
        <f t="shared" si="0"/>
        <v>23622.63550153133</v>
      </c>
      <c r="H13" s="22">
        <f t="shared" si="0"/>
        <v>10322.434008160033</v>
      </c>
      <c r="I13" s="22">
        <f t="shared" si="0"/>
        <v>7344.2623145672205</v>
      </c>
      <c r="J13" s="22">
        <f t="shared" si="0"/>
        <v>1458.3016585627138</v>
      </c>
      <c r="K13" s="22">
        <f t="shared" si="0"/>
        <v>833.5254224418284</v>
      </c>
      <c r="L13" s="22">
        <f t="shared" si="0"/>
        <v>666.8741105974277</v>
      </c>
      <c r="M13" s="22">
        <f t="shared" si="0"/>
        <v>1875.7297008059454</v>
      </c>
      <c r="N13" s="23">
        <f>SUM(B13:M13)</f>
        <v>66623.60320573805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</dc:creator>
  <cp:keywords/>
  <dc:description/>
  <cp:lastModifiedBy>Admin_TK</cp:lastModifiedBy>
  <cp:lastPrinted>2023-06-01T03:28:21Z</cp:lastPrinted>
  <dcterms:created xsi:type="dcterms:W3CDTF">1997-10-01T06:02:11Z</dcterms:created>
  <dcterms:modified xsi:type="dcterms:W3CDTF">2023-06-01T03:30:16Z</dcterms:modified>
  <cp:category/>
  <cp:version/>
  <cp:contentType/>
  <cp:contentStatus/>
</cp:coreProperties>
</file>