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445" activeTab="0"/>
  </bookViews>
  <sheets>
    <sheet name="รอบปีน้ำสูงสุด P.1 (2)" sheetId="1" r:id="rId1"/>
    <sheet name="รอบปีน้ำสูงสุด P.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<sst xmlns="http://schemas.openxmlformats.org/spreadsheetml/2006/main" count="106" uniqueCount="27">
  <si>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</si>
  <si>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</si>
  <si>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</si>
  <si>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</si>
  <si>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</si>
  <si>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</si>
  <si>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</si>
  <si>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</si>
  <si>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</si>
  <si>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</si>
  <si>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</si>
  <si>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</si>
  <si>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</si>
  <si>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</si>
  <si>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</si>
  <si>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</si>
  <si>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</si>
  <si>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</si>
  <si>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</si>
  <si>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</si>
  <si>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</si>
  <si>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สถานี P.1</t>
  </si>
  <si>
    <t>สูตร</t>
  </si>
  <si>
    <t>การหาค่าปริมาณน้ำสูงสุด</t>
  </si>
  <si>
    <t>ปริมาณน้ำสูงสุดรายปี</t>
  </si>
  <si>
    <t>ลบ.ม/วิ</t>
  </si>
  <si>
    <t>จำนวนของข้อมูล     =</t>
  </si>
</sst>
</file>

<file path=xl/styles.xml><?xml version="1.0" encoding="utf-8"?>
<styleSheet xmlns="http://schemas.openxmlformats.org/spreadsheetml/2006/main">
  <numFmts count="5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General_)"/>
    <numFmt numFmtId="224" formatCode="0.000000"/>
    <numFmt numFmtId="225" formatCode="0.0"/>
    <numFmt numFmtId="226" formatCode="0.00_)"/>
    <numFmt numFmtId="227" formatCode="0.0_)"/>
    <numFmt numFmtId="228" formatCode="0.0000"/>
    <numFmt numFmtId="229" formatCode="0.00000"/>
    <numFmt numFmtId="230" formatCode="0_)"/>
  </numFmts>
  <fonts count="60">
    <font>
      <sz val="14"/>
      <name val="Cordia New"/>
      <family val="0"/>
    </font>
    <font>
      <sz val="14"/>
      <color indexed="10"/>
      <name val="Cordia New"/>
      <family val="2"/>
    </font>
    <font>
      <sz val="10"/>
      <name val="Cordia New"/>
      <family val="2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sz val="12"/>
      <color indexed="12"/>
      <name val="TH SarabunPSK"/>
      <family val="2"/>
    </font>
    <font>
      <sz val="13"/>
      <color indexed="12"/>
      <name val="TH SarabunPSK"/>
      <family val="2"/>
    </font>
    <font>
      <sz val="14"/>
      <color indexed="10"/>
      <name val="Cord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b/>
      <sz val="18"/>
      <color theme="3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  <font>
      <sz val="14"/>
      <color rgb="FFFF0000"/>
      <name val="TH SarabunPSK"/>
      <family val="2"/>
    </font>
    <font>
      <b/>
      <sz val="14"/>
      <color rgb="FFFF0000"/>
      <name val="TH SarabunPSK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 style="thin"/>
    </border>
    <border>
      <left style="double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29" borderId="1" applyNumberFormat="0" applyAlignment="0" applyProtection="0"/>
    <xf numFmtId="0" fontId="52" fillId="0" borderId="6" applyNumberFormat="0" applyFill="0" applyAlignment="0" applyProtection="0"/>
    <xf numFmtId="0" fontId="53" fillId="30" borderId="0" applyNumberFormat="0" applyBorder="0" applyAlignment="0" applyProtection="0"/>
    <xf numFmtId="0" fontId="0" fillId="31" borderId="7" applyNumberFormat="0" applyFont="0" applyAlignment="0" applyProtection="0"/>
    <xf numFmtId="0" fontId="54" fillId="26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Alignment="1">
      <alignment horizontal="center"/>
    </xf>
    <xf numFmtId="229" fontId="0" fillId="0" borderId="0" xfId="0" applyNumberFormat="1" applyAlignment="1" applyProtection="1">
      <alignment horizontal="left"/>
      <protection/>
    </xf>
    <xf numFmtId="229" fontId="0" fillId="0" borderId="0" xfId="0" applyNumberFormat="1" applyAlignment="1" applyProtection="1">
      <alignment horizontal="center"/>
      <protection/>
    </xf>
    <xf numFmtId="223" fontId="0" fillId="0" borderId="0" xfId="0" applyNumberFormat="1" applyAlignment="1" applyProtection="1">
      <alignment horizontal="center"/>
      <protection/>
    </xf>
    <xf numFmtId="229" fontId="2" fillId="0" borderId="0" xfId="0" applyNumberFormat="1" applyFont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23" fontId="3" fillId="0" borderId="0" xfId="0" applyNumberFormat="1" applyFont="1" applyAlignment="1" applyProtection="1">
      <alignment horizontal="center"/>
      <protection/>
    </xf>
    <xf numFmtId="223" fontId="3" fillId="0" borderId="0" xfId="0" applyNumberFormat="1" applyFont="1" applyAlignment="1" applyProtection="1">
      <alignment horizontal="left"/>
      <protection/>
    </xf>
    <xf numFmtId="224" fontId="3" fillId="0" borderId="0" xfId="0" applyNumberFormat="1" applyFont="1" applyAlignment="1" applyProtection="1">
      <alignment horizontal="center"/>
      <protection/>
    </xf>
    <xf numFmtId="223" fontId="3" fillId="0" borderId="0" xfId="0" applyNumberFormat="1" applyFont="1" applyAlignment="1" applyProtection="1">
      <alignment/>
      <protection/>
    </xf>
    <xf numFmtId="0" fontId="3" fillId="0" borderId="0" xfId="0" applyNumberFormat="1" applyFont="1" applyAlignment="1" applyProtection="1">
      <alignment/>
      <protection/>
    </xf>
    <xf numFmtId="228" fontId="3" fillId="0" borderId="0" xfId="0" applyNumberFormat="1" applyFont="1" applyAlignment="1" applyProtection="1">
      <alignment/>
      <protection/>
    </xf>
    <xf numFmtId="226" fontId="3" fillId="0" borderId="0" xfId="0" applyNumberFormat="1" applyFont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1" fontId="5" fillId="0" borderId="10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225" fontId="7" fillId="0" borderId="15" xfId="0" applyNumberFormat="1" applyFont="1" applyFill="1" applyBorder="1" applyAlignment="1">
      <alignment/>
    </xf>
    <xf numFmtId="1" fontId="5" fillId="0" borderId="16" xfId="0" applyNumberFormat="1" applyFont="1" applyFill="1" applyBorder="1" applyAlignment="1">
      <alignment/>
    </xf>
    <xf numFmtId="225" fontId="7" fillId="0" borderId="17" xfId="0" applyNumberFormat="1" applyFont="1" applyFill="1" applyBorder="1" applyAlignment="1">
      <alignment/>
    </xf>
    <xf numFmtId="0" fontId="8" fillId="0" borderId="0" xfId="0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229" fontId="3" fillId="0" borderId="0" xfId="0" applyNumberFormat="1" applyFont="1" applyAlignment="1">
      <alignment/>
    </xf>
    <xf numFmtId="1" fontId="3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25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" fontId="5" fillId="0" borderId="16" xfId="0" applyNumberFormat="1" applyFont="1" applyFill="1" applyBorder="1" applyAlignment="1">
      <alignment horizontal="right"/>
    </xf>
    <xf numFmtId="225" fontId="7" fillId="0" borderId="17" xfId="0" applyNumberFormat="1" applyFont="1" applyFill="1" applyBorder="1" applyAlignment="1">
      <alignment horizontal="right"/>
    </xf>
    <xf numFmtId="225" fontId="3" fillId="0" borderId="0" xfId="0" applyNumberFormat="1" applyFont="1" applyBorder="1" applyAlignment="1">
      <alignment horizontal="center"/>
    </xf>
    <xf numFmtId="225" fontId="7" fillId="0" borderId="15" xfId="0" applyNumberFormat="1" applyFont="1" applyFill="1" applyBorder="1" applyAlignment="1">
      <alignment horizontal="right"/>
    </xf>
    <xf numFmtId="1" fontId="5" fillId="0" borderId="16" xfId="0" applyNumberFormat="1" applyFont="1" applyFill="1" applyBorder="1" applyAlignment="1">
      <alignment horizontal="right" vertical="center"/>
    </xf>
    <xf numFmtId="0" fontId="5" fillId="0" borderId="16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19" xfId="0" applyFont="1" applyBorder="1" applyAlignment="1">
      <alignment/>
    </xf>
    <xf numFmtId="225" fontId="7" fillId="0" borderId="15" xfId="0" applyNumberFormat="1" applyFont="1" applyFill="1" applyBorder="1" applyAlignment="1">
      <alignment horizontal="right" vertical="center"/>
    </xf>
    <xf numFmtId="0" fontId="5" fillId="0" borderId="18" xfId="0" applyFont="1" applyBorder="1" applyAlignment="1">
      <alignment/>
    </xf>
    <xf numFmtId="0" fontId="5" fillId="0" borderId="20" xfId="0" applyFont="1" applyFill="1" applyBorder="1" applyAlignment="1">
      <alignment horizontal="center"/>
    </xf>
    <xf numFmtId="225" fontId="7" fillId="0" borderId="21" xfId="0" applyNumberFormat="1" applyFont="1" applyFill="1" applyBorder="1" applyAlignment="1">
      <alignment/>
    </xf>
    <xf numFmtId="225" fontId="7" fillId="0" borderId="17" xfId="0" applyNumberFormat="1" applyFont="1" applyBorder="1" applyAlignment="1">
      <alignment/>
    </xf>
    <xf numFmtId="1" fontId="5" fillId="0" borderId="14" xfId="0" applyNumberFormat="1" applyFont="1" applyFill="1" applyBorder="1" applyAlignment="1">
      <alignment horizontal="right"/>
    </xf>
    <xf numFmtId="0" fontId="10" fillId="0" borderId="0" xfId="0" applyFont="1" applyBorder="1" applyAlignment="1">
      <alignment/>
    </xf>
    <xf numFmtId="0" fontId="10" fillId="0" borderId="0" xfId="0" applyNumberFormat="1" applyFont="1" applyBorder="1" applyAlignment="1">
      <alignment horizontal="center"/>
    </xf>
    <xf numFmtId="1" fontId="5" fillId="0" borderId="20" xfId="0" applyNumberFormat="1" applyFont="1" applyFill="1" applyBorder="1" applyAlignment="1">
      <alignment/>
    </xf>
    <xf numFmtId="225" fontId="9" fillId="0" borderId="0" xfId="0" applyNumberFormat="1" applyFont="1" applyBorder="1" applyAlignment="1" applyProtection="1">
      <alignment/>
      <protection/>
    </xf>
    <xf numFmtId="1" fontId="5" fillId="0" borderId="14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1" fontId="5" fillId="0" borderId="18" xfId="0" applyNumberFormat="1" applyFont="1" applyBorder="1" applyAlignment="1">
      <alignment/>
    </xf>
    <xf numFmtId="0" fontId="5" fillId="0" borderId="22" xfId="0" applyFont="1" applyFill="1" applyBorder="1" applyAlignment="1">
      <alignment/>
    </xf>
    <xf numFmtId="1" fontId="5" fillId="0" borderId="23" xfId="0" applyNumberFormat="1" applyFont="1" applyFill="1" applyBorder="1" applyAlignment="1">
      <alignment/>
    </xf>
    <xf numFmtId="225" fontId="7" fillId="0" borderId="24" xfId="0" applyNumberFormat="1" applyFont="1" applyFill="1" applyBorder="1" applyAlignment="1">
      <alignment/>
    </xf>
    <xf numFmtId="1" fontId="5" fillId="0" borderId="25" xfId="0" applyNumberFormat="1" applyFont="1" applyBorder="1" applyAlignment="1">
      <alignment/>
    </xf>
    <xf numFmtId="1" fontId="7" fillId="0" borderId="26" xfId="0" applyNumberFormat="1" applyFont="1" applyBorder="1" applyAlignment="1">
      <alignment/>
    </xf>
    <xf numFmtId="227" fontId="3" fillId="0" borderId="0" xfId="0" applyNumberFormat="1" applyFont="1" applyAlignment="1" applyProtection="1">
      <alignment/>
      <protection/>
    </xf>
    <xf numFmtId="1" fontId="3" fillId="0" borderId="0" xfId="0" applyNumberFormat="1" applyFont="1" applyBorder="1" applyAlignment="1">
      <alignment horizontal="right"/>
    </xf>
    <xf numFmtId="1" fontId="5" fillId="4" borderId="27" xfId="0" applyNumberFormat="1" applyFont="1" applyFill="1" applyBorder="1" applyAlignment="1">
      <alignment horizontal="center"/>
    </xf>
    <xf numFmtId="1" fontId="11" fillId="4" borderId="27" xfId="0" applyNumberFormat="1" applyFont="1" applyFill="1" applyBorder="1" applyAlignment="1">
      <alignment horizontal="center"/>
    </xf>
    <xf numFmtId="0" fontId="11" fillId="4" borderId="27" xfId="0" applyFont="1" applyFill="1" applyBorder="1" applyAlignment="1">
      <alignment horizontal="center"/>
    </xf>
    <xf numFmtId="1" fontId="7" fillId="4" borderId="27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6" fillId="0" borderId="0" xfId="0" applyFont="1" applyAlignment="1">
      <alignment/>
    </xf>
    <xf numFmtId="0" fontId="15" fillId="0" borderId="0" xfId="0" applyFont="1" applyAlignment="1">
      <alignment/>
    </xf>
    <xf numFmtId="228" fontId="3" fillId="0" borderId="0" xfId="0" applyNumberFormat="1" applyFont="1" applyAlignment="1">
      <alignment/>
    </xf>
    <xf numFmtId="0" fontId="16" fillId="0" borderId="0" xfId="0" applyFont="1" applyAlignment="1">
      <alignment/>
    </xf>
    <xf numFmtId="1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2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right" vertical="center"/>
    </xf>
    <xf numFmtId="224" fontId="3" fillId="0" borderId="0" xfId="0" applyNumberFormat="1" applyFont="1" applyAlignment="1" applyProtection="1">
      <alignment/>
      <protection/>
    </xf>
    <xf numFmtId="0" fontId="3" fillId="0" borderId="0" xfId="0" applyFont="1" applyFill="1" applyBorder="1" applyAlignment="1">
      <alignment/>
    </xf>
    <xf numFmtId="0" fontId="3" fillId="0" borderId="0" xfId="0" applyNumberFormat="1" applyFont="1" applyAlignment="1" applyProtection="1">
      <alignment horizontal="center"/>
      <protection/>
    </xf>
    <xf numFmtId="0" fontId="3" fillId="0" borderId="0" xfId="0" applyNumberFormat="1" applyFont="1" applyBorder="1" applyAlignment="1" applyProtection="1">
      <alignment/>
      <protection/>
    </xf>
    <xf numFmtId="225" fontId="3" fillId="0" borderId="0" xfId="0" applyNumberFormat="1" applyFont="1" applyBorder="1" applyAlignment="1" applyProtection="1">
      <alignment/>
      <protection/>
    </xf>
    <xf numFmtId="227" fontId="3" fillId="0" borderId="0" xfId="0" applyNumberFormat="1" applyFont="1" applyAlignment="1" applyProtection="1">
      <alignment horizontal="center"/>
      <protection/>
    </xf>
    <xf numFmtId="230" fontId="3" fillId="0" borderId="0" xfId="0" applyNumberFormat="1" applyFont="1" applyBorder="1" applyAlignment="1" applyProtection="1">
      <alignment/>
      <protection/>
    </xf>
    <xf numFmtId="225" fontId="3" fillId="0" borderId="0" xfId="0" applyNumberFormat="1" applyFont="1" applyBorder="1" applyAlignment="1" applyProtection="1">
      <alignment horizontal="right" vertical="justify"/>
      <protection/>
    </xf>
    <xf numFmtId="227" fontId="3" fillId="0" borderId="0" xfId="0" applyNumberFormat="1" applyFont="1" applyBorder="1" applyAlignment="1" applyProtection="1">
      <alignment/>
      <protection/>
    </xf>
    <xf numFmtId="229" fontId="3" fillId="0" borderId="0" xfId="0" applyNumberFormat="1" applyFont="1" applyAlignment="1" applyProtection="1">
      <alignment horizontal="left"/>
      <protection/>
    </xf>
    <xf numFmtId="229" fontId="3" fillId="0" borderId="0" xfId="0" applyNumberFormat="1" applyFont="1" applyAlignment="1" applyProtection="1">
      <alignment horizontal="center"/>
      <protection/>
    </xf>
    <xf numFmtId="229" fontId="17" fillId="0" borderId="0" xfId="0" applyNumberFormat="1" applyFont="1" applyAlignment="1" applyProtection="1">
      <alignment horizontal="center"/>
      <protection/>
    </xf>
    <xf numFmtId="225" fontId="3" fillId="0" borderId="0" xfId="0" applyNumberFormat="1" applyFont="1" applyFill="1" applyBorder="1" applyAlignment="1">
      <alignment/>
    </xf>
    <xf numFmtId="225" fontId="7" fillId="0" borderId="17" xfId="0" applyNumberFormat="1" applyFont="1" applyFill="1" applyBorder="1" applyAlignment="1">
      <alignment horizontal="right" vertical="center"/>
    </xf>
    <xf numFmtId="225" fontId="7" fillId="0" borderId="28" xfId="0" applyNumberFormat="1" applyFont="1" applyFill="1" applyBorder="1" applyAlignment="1">
      <alignment/>
    </xf>
    <xf numFmtId="225" fontId="7" fillId="0" borderId="28" xfId="0" applyNumberFormat="1" applyFont="1" applyBorder="1" applyAlignment="1">
      <alignment/>
    </xf>
    <xf numFmtId="225" fontId="7" fillId="0" borderId="29" xfId="0" applyNumberFormat="1" applyFont="1" applyBorder="1" applyAlignment="1">
      <alignment/>
    </xf>
    <xf numFmtId="225" fontId="7" fillId="0" borderId="30" xfId="0" applyNumberFormat="1" applyFont="1" applyBorder="1" applyAlignment="1">
      <alignment/>
    </xf>
    <xf numFmtId="225" fontId="7" fillId="0" borderId="31" xfId="0" applyNumberFormat="1" applyFont="1" applyBorder="1" applyAlignment="1">
      <alignment/>
    </xf>
    <xf numFmtId="0" fontId="5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1" xfId="0" applyFont="1" applyBorder="1" applyAlignment="1">
      <alignment/>
    </xf>
    <xf numFmtId="1" fontId="18" fillId="0" borderId="34" xfId="0" applyNumberFormat="1" applyFont="1" applyFill="1" applyBorder="1" applyAlignment="1">
      <alignment horizontal="center"/>
    </xf>
    <xf numFmtId="1" fontId="19" fillId="0" borderId="34" xfId="0" applyNumberFormat="1" applyFont="1" applyBorder="1" applyAlignment="1" applyProtection="1">
      <alignment/>
      <protection/>
    </xf>
    <xf numFmtId="1" fontId="19" fillId="0" borderId="13" xfId="0" applyNumberFormat="1" applyFont="1" applyBorder="1" applyAlignment="1" applyProtection="1">
      <alignment/>
      <protection/>
    </xf>
    <xf numFmtId="225" fontId="7" fillId="0" borderId="33" xfId="0" applyNumberFormat="1" applyFont="1" applyBorder="1" applyAlignment="1">
      <alignment horizontal="center"/>
    </xf>
    <xf numFmtId="225" fontId="7" fillId="0" borderId="33" xfId="0" applyNumberFormat="1" applyFont="1" applyBorder="1" applyAlignment="1">
      <alignment/>
    </xf>
    <xf numFmtId="0" fontId="7" fillId="0" borderId="33" xfId="0" applyFont="1" applyBorder="1" applyAlignment="1">
      <alignment/>
    </xf>
    <xf numFmtId="0" fontId="0" fillId="0" borderId="0" xfId="0" applyBorder="1" applyAlignment="1">
      <alignment/>
    </xf>
    <xf numFmtId="1" fontId="1" fillId="0" borderId="0" xfId="0" applyNumberFormat="1" applyFont="1" applyFill="1" applyBorder="1" applyAlignment="1">
      <alignment/>
    </xf>
    <xf numFmtId="2" fontId="6" fillId="0" borderId="23" xfId="0" applyNumberFormat="1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1" fontId="5" fillId="0" borderId="27" xfId="0" applyNumberFormat="1" applyFont="1" applyFill="1" applyBorder="1" applyAlignment="1">
      <alignment horizontal="center"/>
    </xf>
    <xf numFmtId="2" fontId="7" fillId="0" borderId="27" xfId="0" applyNumberFormat="1" applyFont="1" applyFill="1" applyBorder="1" applyAlignment="1">
      <alignment horizontal="center"/>
    </xf>
    <xf numFmtId="1" fontId="5" fillId="0" borderId="36" xfId="0" applyNumberFormat="1" applyFont="1" applyFill="1" applyBorder="1" applyAlignment="1">
      <alignment horizontal="center"/>
    </xf>
    <xf numFmtId="1" fontId="5" fillId="0" borderId="16" xfId="0" applyNumberFormat="1" applyFont="1" applyFill="1" applyBorder="1" applyAlignment="1">
      <alignment horizontal="center"/>
    </xf>
    <xf numFmtId="1" fontId="5" fillId="0" borderId="16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1" fontId="5" fillId="0" borderId="14" xfId="0" applyNumberFormat="1" applyFont="1" applyFill="1" applyBorder="1" applyAlignment="1">
      <alignment horizontal="center"/>
    </xf>
    <xf numFmtId="1" fontId="5" fillId="0" borderId="20" xfId="0" applyNumberFormat="1" applyFont="1" applyFill="1" applyBorder="1" applyAlignment="1">
      <alignment horizontal="center"/>
    </xf>
    <xf numFmtId="1" fontId="5" fillId="0" borderId="18" xfId="0" applyNumberFormat="1" applyFont="1" applyBorder="1" applyAlignment="1">
      <alignment horizontal="center"/>
    </xf>
    <xf numFmtId="1" fontId="5" fillId="0" borderId="23" xfId="0" applyNumberFormat="1" applyFont="1" applyFill="1" applyBorder="1" applyAlignment="1">
      <alignment horizontal="center"/>
    </xf>
    <xf numFmtId="0" fontId="5" fillId="0" borderId="32" xfId="0" applyFont="1" applyBorder="1" applyAlignment="1">
      <alignment horizontal="center"/>
    </xf>
    <xf numFmtId="1" fontId="5" fillId="0" borderId="14" xfId="0" applyNumberFormat="1" applyFont="1" applyBorder="1" applyAlignment="1" applyProtection="1">
      <alignment horizontal="center"/>
      <protection/>
    </xf>
    <xf numFmtId="0" fontId="3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2" fontId="7" fillId="0" borderId="14" xfId="0" applyNumberFormat="1" applyFont="1" applyFill="1" applyBorder="1" applyAlignment="1">
      <alignment horizontal="center"/>
    </xf>
    <xf numFmtId="1" fontId="5" fillId="0" borderId="23" xfId="0" applyNumberFormat="1" applyFont="1" applyBorder="1" applyAlignment="1">
      <alignment horizontal="center"/>
    </xf>
    <xf numFmtId="225" fontId="58" fillId="0" borderId="17" xfId="0" applyNumberFormat="1" applyFont="1" applyBorder="1" applyAlignment="1">
      <alignment horizontal="center"/>
    </xf>
    <xf numFmtId="225" fontId="59" fillId="0" borderId="17" xfId="0" applyNumberFormat="1" applyFont="1" applyBorder="1" applyAlignment="1">
      <alignment horizontal="center"/>
    </xf>
    <xf numFmtId="225" fontId="58" fillId="0" borderId="17" xfId="0" applyNumberFormat="1" applyFont="1" applyFill="1" applyBorder="1" applyAlignment="1">
      <alignment horizontal="center"/>
    </xf>
    <xf numFmtId="225" fontId="58" fillId="0" borderId="31" xfId="0" applyNumberFormat="1" applyFont="1" applyBorder="1" applyAlignment="1">
      <alignment horizontal="center"/>
    </xf>
    <xf numFmtId="1" fontId="19" fillId="0" borderId="22" xfId="0" applyNumberFormat="1" applyFont="1" applyBorder="1" applyAlignment="1" applyProtection="1">
      <alignment/>
      <protection/>
    </xf>
    <xf numFmtId="1" fontId="19" fillId="0" borderId="0" xfId="0" applyNumberFormat="1" applyFont="1" applyBorder="1" applyAlignment="1" applyProtection="1">
      <alignment/>
      <protection/>
    </xf>
    <xf numFmtId="225" fontId="7" fillId="0" borderId="22" xfId="0" applyNumberFormat="1" applyFont="1" applyBorder="1" applyAlignment="1">
      <alignment/>
    </xf>
    <xf numFmtId="225" fontId="7" fillId="0" borderId="0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2" fontId="7" fillId="0" borderId="37" xfId="0" applyNumberFormat="1" applyFont="1" applyFill="1" applyBorder="1" applyAlignment="1">
      <alignment horizontal="center"/>
    </xf>
    <xf numFmtId="2" fontId="7" fillId="0" borderId="15" xfId="0" applyNumberFormat="1" applyFont="1" applyFill="1" applyBorder="1" applyAlignment="1">
      <alignment horizontal="center"/>
    </xf>
    <xf numFmtId="2" fontId="7" fillId="0" borderId="15" xfId="0" applyNumberFormat="1" applyFont="1" applyFill="1" applyBorder="1" applyAlignment="1">
      <alignment horizontal="center" vertical="center"/>
    </xf>
    <xf numFmtId="2" fontId="7" fillId="0" borderId="21" xfId="0" applyNumberFormat="1" applyFont="1" applyFill="1" applyBorder="1" applyAlignment="1">
      <alignment horizontal="center"/>
    </xf>
    <xf numFmtId="2" fontId="7" fillId="0" borderId="24" xfId="0" applyNumberFormat="1" applyFont="1" applyFill="1" applyBorder="1" applyAlignment="1">
      <alignment horizontal="center"/>
    </xf>
    <xf numFmtId="2" fontId="7" fillId="0" borderId="38" xfId="0" applyNumberFormat="1" applyFont="1" applyFill="1" applyBorder="1" applyAlignment="1">
      <alignment horizontal="center"/>
    </xf>
    <xf numFmtId="2" fontId="7" fillId="0" borderId="17" xfId="0" applyNumberFormat="1" applyFont="1" applyFill="1" applyBorder="1" applyAlignment="1">
      <alignment horizontal="center"/>
    </xf>
    <xf numFmtId="2" fontId="7" fillId="0" borderId="17" xfId="0" applyNumberFormat="1" applyFont="1" applyFill="1" applyBorder="1" applyAlignment="1">
      <alignment horizontal="center" vertical="center"/>
    </xf>
    <xf numFmtId="2" fontId="7" fillId="0" borderId="28" xfId="0" applyNumberFormat="1" applyFont="1" applyFill="1" applyBorder="1" applyAlignment="1">
      <alignment horizontal="center"/>
    </xf>
    <xf numFmtId="2" fontId="7" fillId="0" borderId="28" xfId="0" applyNumberFormat="1" applyFont="1" applyBorder="1" applyAlignment="1">
      <alignment horizontal="center"/>
    </xf>
    <xf numFmtId="2" fontId="7" fillId="0" borderId="17" xfId="0" applyNumberFormat="1" applyFont="1" applyBorder="1" applyAlignment="1">
      <alignment horizontal="center"/>
    </xf>
    <xf numFmtId="2" fontId="7" fillId="0" borderId="29" xfId="0" applyNumberFormat="1" applyFont="1" applyBorder="1" applyAlignment="1">
      <alignment horizontal="center"/>
    </xf>
    <xf numFmtId="2" fontId="7" fillId="0" borderId="30" xfId="0" applyNumberFormat="1" applyFont="1" applyBorder="1" applyAlignment="1">
      <alignment horizontal="center"/>
    </xf>
    <xf numFmtId="2" fontId="7" fillId="0" borderId="31" xfId="0" applyNumberFormat="1" applyFont="1" applyBorder="1" applyAlignment="1">
      <alignment horizontal="center"/>
    </xf>
    <xf numFmtId="2" fontId="58" fillId="0" borderId="13" xfId="0" applyNumberFormat="1" applyFont="1" applyBorder="1" applyAlignment="1">
      <alignment horizontal="center"/>
    </xf>
    <xf numFmtId="2" fontId="58" fillId="0" borderId="17" xfId="0" applyNumberFormat="1" applyFont="1" applyBorder="1" applyAlignment="1">
      <alignment horizontal="center"/>
    </xf>
    <xf numFmtId="0" fontId="4" fillId="4" borderId="22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2" fontId="5" fillId="4" borderId="22" xfId="0" applyNumberFormat="1" applyFont="1" applyFill="1" applyBorder="1" applyAlignment="1">
      <alignment horizontal="center"/>
    </xf>
    <xf numFmtId="2" fontId="5" fillId="4" borderId="0" xfId="0" applyNumberFormat="1" applyFont="1" applyFill="1" applyBorder="1" applyAlignment="1">
      <alignment horizontal="center"/>
    </xf>
    <xf numFmtId="0" fontId="4" fillId="4" borderId="39" xfId="0" applyFont="1" applyFill="1" applyBorder="1" applyAlignment="1">
      <alignment horizontal="center"/>
    </xf>
    <xf numFmtId="0" fontId="4" fillId="4" borderId="40" xfId="0" applyFont="1" applyFill="1" applyBorder="1" applyAlignment="1">
      <alignment horizontal="center"/>
    </xf>
    <xf numFmtId="0" fontId="4" fillId="4" borderId="41" xfId="0" applyFont="1" applyFill="1" applyBorder="1" applyAlignment="1">
      <alignment horizontal="center"/>
    </xf>
    <xf numFmtId="2" fontId="5" fillId="4" borderId="42" xfId="0" applyNumberFormat="1" applyFont="1" applyFill="1" applyBorder="1" applyAlignment="1">
      <alignment horizontal="center"/>
    </xf>
    <xf numFmtId="2" fontId="5" fillId="4" borderId="43" xfId="0" applyNumberFormat="1" applyFont="1" applyFill="1" applyBorder="1" applyAlignment="1">
      <alignment horizontal="center"/>
    </xf>
    <xf numFmtId="2" fontId="5" fillId="4" borderId="44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P.1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แม่น้ำปิง อ.เมือง จ.เชียงใหม่</a:t>
            </a:r>
          </a:p>
        </c:rich>
      </c:tx>
      <c:layout>
        <c:manualLayout>
          <c:xMode val="factor"/>
          <c:yMode val="factor"/>
          <c:x val="-0.0045"/>
          <c:y val="0.04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375"/>
          <c:y val="0.14025"/>
          <c:w val="0.94175"/>
          <c:h val="0.834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'รอบปีน้ำสูงสุด P.1 (2)'!$D$36:$O$36</c:f>
              <c:numCache/>
            </c:numRef>
          </c:xVal>
          <c:yVal>
            <c:numRef>
              <c:f>'รอบปีน้ำสูงสุด P.1 (2)'!$D$37:$O$37</c:f>
              <c:numCache/>
            </c:numRef>
          </c:yVal>
          <c:smooth val="0"/>
        </c:ser>
        <c:axId val="59710060"/>
        <c:axId val="519629"/>
      </c:scatterChart>
      <c:valAx>
        <c:axId val="59710060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-0.001"/>
              <c:y val="-0.02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19629"/>
        <c:crossesAt val="10"/>
        <c:crossBetween val="midCat"/>
        <c:dispUnits/>
        <c:majorUnit val="10"/>
      </c:valAx>
      <c:valAx>
        <c:axId val="519629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-0.007"/>
              <c:y val="0.0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971006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P.1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แม่น้ำปิง อ.เมือง จ.เชียงใหม่</a:t>
            </a:r>
          </a:p>
        </c:rich>
      </c:tx>
      <c:layout>
        <c:manualLayout>
          <c:xMode val="factor"/>
          <c:yMode val="factor"/>
          <c:x val="-0.0247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1"/>
          <c:w val="0.95075"/>
          <c:h val="0.835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'รอบปีน้ำสูงสุด P.1'!$D$36:$O$36</c:f>
              <c:numCache/>
            </c:numRef>
          </c:xVal>
          <c:yVal>
            <c:numRef>
              <c:f>'รอบปีน้ำสูงสุด P.1'!$D$37:$O$37</c:f>
              <c:numCache/>
            </c:numRef>
          </c:yVal>
          <c:smooth val="0"/>
        </c:ser>
        <c:axId val="4676662"/>
        <c:axId val="42089959"/>
      </c:scatterChart>
      <c:valAx>
        <c:axId val="4676662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2089959"/>
        <c:crossesAt val="10"/>
        <c:crossBetween val="midCat"/>
        <c:dispUnits/>
        <c:majorUnit val="10"/>
      </c:valAx>
      <c:valAx>
        <c:axId val="42089959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125"/>
              <c:y val="0.04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67666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0</xdr:rowOff>
    </xdr:from>
    <xdr:to>
      <xdr:col>16</xdr:col>
      <xdr:colOff>352425</xdr:colOff>
      <xdr:row>30</xdr:row>
      <xdr:rowOff>228600</xdr:rowOff>
    </xdr:to>
    <xdr:graphicFrame>
      <xdr:nvGraphicFramePr>
        <xdr:cNvPr id="1" name="Chart 1"/>
        <xdr:cNvGraphicFramePr/>
      </xdr:nvGraphicFramePr>
      <xdr:xfrm>
        <a:off x="2962275" y="0"/>
        <a:ext cx="438150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40</xdr:row>
      <xdr:rowOff>114300</xdr:rowOff>
    </xdr:from>
    <xdr:to>
      <xdr:col>7</xdr:col>
      <xdr:colOff>219075</xdr:colOff>
      <xdr:row>40</xdr:row>
      <xdr:rowOff>114300</xdr:rowOff>
    </xdr:to>
    <xdr:sp>
      <xdr:nvSpPr>
        <xdr:cNvPr id="2" name="Line 2"/>
        <xdr:cNvSpPr>
          <a:spLocks/>
        </xdr:cNvSpPr>
      </xdr:nvSpPr>
      <xdr:spPr>
        <a:xfrm>
          <a:off x="3200400" y="10772775"/>
          <a:ext cx="342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276225</xdr:colOff>
      <xdr:row>40</xdr:row>
      <xdr:rowOff>0</xdr:rowOff>
    </xdr:from>
    <xdr:to>
      <xdr:col>6</xdr:col>
      <xdr:colOff>371475</xdr:colOff>
      <xdr:row>41</xdr:row>
      <xdr:rowOff>180975</xdr:rowOff>
    </xdr:to>
    <xdr:sp>
      <xdr:nvSpPr>
        <xdr:cNvPr id="3" name="Oval 3"/>
        <xdr:cNvSpPr>
          <a:spLocks/>
        </xdr:cNvSpPr>
      </xdr:nvSpPr>
      <xdr:spPr>
        <a:xfrm>
          <a:off x="2743200" y="10658475"/>
          <a:ext cx="542925" cy="4572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0</xdr:row>
      <xdr:rowOff>0</xdr:rowOff>
    </xdr:from>
    <xdr:to>
      <xdr:col>15</xdr:col>
      <xdr:colOff>19050</xdr:colOff>
      <xdr:row>30</xdr:row>
      <xdr:rowOff>228600</xdr:rowOff>
    </xdr:to>
    <xdr:graphicFrame>
      <xdr:nvGraphicFramePr>
        <xdr:cNvPr id="1" name="Chart 1"/>
        <xdr:cNvGraphicFramePr/>
      </xdr:nvGraphicFramePr>
      <xdr:xfrm>
        <a:off x="2066925" y="0"/>
        <a:ext cx="4714875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40</xdr:row>
      <xdr:rowOff>142875</xdr:rowOff>
    </xdr:from>
    <xdr:to>
      <xdr:col>7</xdr:col>
      <xdr:colOff>219075</xdr:colOff>
      <xdr:row>40</xdr:row>
      <xdr:rowOff>142875</xdr:rowOff>
    </xdr:to>
    <xdr:sp>
      <xdr:nvSpPr>
        <xdr:cNvPr id="2" name="Line 2"/>
        <xdr:cNvSpPr>
          <a:spLocks/>
        </xdr:cNvSpPr>
      </xdr:nvSpPr>
      <xdr:spPr>
        <a:xfrm>
          <a:off x="3362325" y="10801350"/>
          <a:ext cx="342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276225</xdr:colOff>
      <xdr:row>40</xdr:row>
      <xdr:rowOff>0</xdr:rowOff>
    </xdr:from>
    <xdr:to>
      <xdr:col>6</xdr:col>
      <xdr:colOff>371475</xdr:colOff>
      <xdr:row>41</xdr:row>
      <xdr:rowOff>219075</xdr:rowOff>
    </xdr:to>
    <xdr:sp>
      <xdr:nvSpPr>
        <xdr:cNvPr id="3" name="Oval 3"/>
        <xdr:cNvSpPr>
          <a:spLocks/>
        </xdr:cNvSpPr>
      </xdr:nvSpPr>
      <xdr:spPr>
        <a:xfrm>
          <a:off x="2809875" y="10658475"/>
          <a:ext cx="638175" cy="447675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PageLayoutView="0" workbookViewId="0" topLeftCell="A1">
      <selection activeCell="U13" sqref="U13"/>
    </sheetView>
  </sheetViews>
  <sheetFormatPr defaultColWidth="9.140625" defaultRowHeight="21.75"/>
  <cols>
    <col min="1" max="1" width="8.57421875" style="6" customWidth="1"/>
    <col min="2" max="2" width="6.7109375" style="7" customWidth="1"/>
    <col min="3" max="3" width="8.28125" style="7" customWidth="1"/>
    <col min="4" max="5" width="6.7109375" style="7" customWidth="1"/>
    <col min="6" max="6" width="6.7109375" style="6" customWidth="1"/>
    <col min="7" max="15" width="6.140625" style="7" customWidth="1"/>
    <col min="16" max="19" width="5.8515625" style="7" customWidth="1"/>
    <col min="20" max="20" width="10.00390625" style="7" customWidth="1"/>
    <col min="21" max="21" width="9.140625" style="7" customWidth="1"/>
    <col min="22" max="22" width="9.8515625" style="7" bestFit="1" customWidth="1"/>
    <col min="23" max="23" width="10.7109375" style="7" customWidth="1"/>
    <col min="24" max="16384" width="9.140625" style="7" customWidth="1"/>
  </cols>
  <sheetData>
    <row r="1" spans="5:25" ht="22.5" customHeight="1">
      <c r="E1" s="8" t="s">
        <v>0</v>
      </c>
      <c r="F1" s="8" t="s">
        <v>0</v>
      </c>
      <c r="K1" s="9" t="s">
        <v>0</v>
      </c>
      <c r="T1" s="8" t="s">
        <v>23</v>
      </c>
      <c r="W1" s="10"/>
      <c r="Y1" s="9" t="s">
        <v>3</v>
      </c>
    </row>
    <row r="2" spans="5:23" ht="22.5" customHeight="1">
      <c r="E2" s="8" t="s">
        <v>0</v>
      </c>
      <c r="F2" s="8" t="s">
        <v>0</v>
      </c>
      <c r="K2" s="9" t="s">
        <v>0</v>
      </c>
      <c r="T2" s="9" t="s">
        <v>4</v>
      </c>
      <c r="W2" s="10"/>
    </row>
    <row r="3" spans="1:29" ht="22.5" customHeight="1">
      <c r="A3" s="153" t="s">
        <v>21</v>
      </c>
      <c r="B3" s="154"/>
      <c r="C3" s="154"/>
      <c r="D3" s="154"/>
      <c r="E3" s="154"/>
      <c r="F3" s="154"/>
      <c r="G3" s="7" t="s">
        <v>0</v>
      </c>
      <c r="H3" s="7" t="s">
        <v>0</v>
      </c>
      <c r="I3" s="7" t="s">
        <v>0</v>
      </c>
      <c r="K3" s="9" t="s">
        <v>0</v>
      </c>
      <c r="M3" s="11" t="s">
        <v>0</v>
      </c>
      <c r="T3" s="9" t="s">
        <v>26</v>
      </c>
      <c r="V3" s="12">
        <f>COUNT(J41:J109)</f>
        <v>69</v>
      </c>
      <c r="X3" s="11">
        <v>1</v>
      </c>
      <c r="Y3" s="13">
        <v>0.366513</v>
      </c>
      <c r="Z3" s="13">
        <v>0.404336</v>
      </c>
      <c r="AA3" s="13">
        <v>0.428593</v>
      </c>
      <c r="AB3" s="13">
        <v>0.445801</v>
      </c>
      <c r="AC3" s="13">
        <v>0.457994</v>
      </c>
    </row>
    <row r="4" spans="1:29" ht="21" customHeight="1">
      <c r="A4" s="155" t="s">
        <v>24</v>
      </c>
      <c r="B4" s="156"/>
      <c r="C4" s="156"/>
      <c r="D4" s="156"/>
      <c r="E4" s="156"/>
      <c r="F4" s="156"/>
      <c r="G4" s="7" t="s">
        <v>0</v>
      </c>
      <c r="H4" s="7" t="s">
        <v>0</v>
      </c>
      <c r="I4" s="7" t="s">
        <v>0</v>
      </c>
      <c r="K4" s="9" t="s">
        <v>0</v>
      </c>
      <c r="M4" s="14" t="s">
        <v>0</v>
      </c>
      <c r="T4" s="9" t="s">
        <v>6</v>
      </c>
      <c r="V4" s="15">
        <f>AVERAGE(J41:J109)</f>
        <v>385.5471014492753</v>
      </c>
      <c r="X4" s="11">
        <f>X3+1</f>
        <v>2</v>
      </c>
      <c r="Y4" s="13">
        <v>0.469032</v>
      </c>
      <c r="Z4" s="13">
        <v>0.477353</v>
      </c>
      <c r="AA4" s="13">
        <v>0.484278</v>
      </c>
      <c r="AB4" s="13">
        <v>0.490151</v>
      </c>
      <c r="AC4" s="13">
        <v>0.495207</v>
      </c>
    </row>
    <row r="5" spans="1:29" ht="21" customHeight="1">
      <c r="A5" s="109" t="s">
        <v>1</v>
      </c>
      <c r="B5" s="110" t="s">
        <v>25</v>
      </c>
      <c r="C5" s="109" t="s">
        <v>1</v>
      </c>
      <c r="D5" s="110" t="s">
        <v>25</v>
      </c>
      <c r="E5" s="109" t="s">
        <v>1</v>
      </c>
      <c r="F5" s="110" t="s">
        <v>25</v>
      </c>
      <c r="K5" s="9" t="s">
        <v>0</v>
      </c>
      <c r="M5" s="14" t="s">
        <v>0</v>
      </c>
      <c r="T5" s="9" t="s">
        <v>7</v>
      </c>
      <c r="V5" s="15">
        <f>(VAR(J41:J109))</f>
        <v>27533.227785592517</v>
      </c>
      <c r="X5" s="11">
        <f>X4+1</f>
        <v>3</v>
      </c>
      <c r="Y5" s="13">
        <v>0.499614</v>
      </c>
      <c r="Z5" s="13">
        <v>0.503498</v>
      </c>
      <c r="AA5" s="13">
        <v>0.506951</v>
      </c>
      <c r="AB5" s="13">
        <v>0.510045</v>
      </c>
      <c r="AC5" s="13">
        <v>0.512836</v>
      </c>
    </row>
    <row r="6" spans="1:29" ht="21" customHeight="1">
      <c r="A6" s="108">
        <v>2497</v>
      </c>
      <c r="B6" s="137">
        <v>447</v>
      </c>
      <c r="C6" s="111">
        <v>2527</v>
      </c>
      <c r="D6" s="142">
        <v>313.4</v>
      </c>
      <c r="E6" s="16">
        <v>2557</v>
      </c>
      <c r="F6" s="151">
        <v>270</v>
      </c>
      <c r="K6" s="9" t="s">
        <v>8</v>
      </c>
      <c r="M6" s="14" t="s">
        <v>0</v>
      </c>
      <c r="T6" s="9" t="s">
        <v>9</v>
      </c>
      <c r="V6" s="15">
        <f>STDEV(J41:J109)</f>
        <v>165.93139481602785</v>
      </c>
      <c r="X6" s="11">
        <f>X5+1</f>
        <v>4</v>
      </c>
      <c r="Y6" s="13">
        <v>0.515369</v>
      </c>
      <c r="Z6" s="13">
        <v>0.51768</v>
      </c>
      <c r="AA6" s="13">
        <v>0.519798</v>
      </c>
      <c r="AB6" s="13">
        <v>0.521749</v>
      </c>
      <c r="AC6" s="13">
        <v>0.523552</v>
      </c>
    </row>
    <row r="7" spans="1:29" ht="21" customHeight="1">
      <c r="A7" s="20">
        <v>2498</v>
      </c>
      <c r="B7" s="138">
        <v>340</v>
      </c>
      <c r="C7" s="112">
        <v>2528</v>
      </c>
      <c r="D7" s="143">
        <v>332.8</v>
      </c>
      <c r="E7" s="123">
        <v>2558</v>
      </c>
      <c r="F7" s="152">
        <v>177</v>
      </c>
      <c r="X7" s="11">
        <f>X6+1</f>
        <v>5</v>
      </c>
      <c r="Y7" s="13">
        <v>0.525224</v>
      </c>
      <c r="Z7" s="13">
        <v>0.526779</v>
      </c>
      <c r="AA7" s="13">
        <v>0.528231</v>
      </c>
      <c r="AB7" s="13">
        <v>0.52959</v>
      </c>
      <c r="AC7" s="13">
        <v>0.530864</v>
      </c>
    </row>
    <row r="8" spans="1:29" ht="21" customHeight="1">
      <c r="A8" s="20">
        <v>2499</v>
      </c>
      <c r="B8" s="138">
        <v>460</v>
      </c>
      <c r="C8" s="112">
        <v>2529</v>
      </c>
      <c r="D8" s="143">
        <v>334</v>
      </c>
      <c r="E8" s="123">
        <v>2559</v>
      </c>
      <c r="F8" s="152">
        <v>363.75</v>
      </c>
      <c r="X8" s="11">
        <v>6</v>
      </c>
      <c r="Y8" s="13">
        <v>0.532062</v>
      </c>
      <c r="Z8" s="13">
        <v>0.533191</v>
      </c>
      <c r="AA8" s="13">
        <v>0.534257</v>
      </c>
      <c r="AB8" s="13">
        <v>0.535266</v>
      </c>
      <c r="AC8" s="13">
        <v>0.536221</v>
      </c>
    </row>
    <row r="9" spans="1:29" ht="21" customHeight="1">
      <c r="A9" s="20">
        <v>2500</v>
      </c>
      <c r="B9" s="138">
        <v>433</v>
      </c>
      <c r="C9" s="112">
        <v>2530</v>
      </c>
      <c r="D9" s="143">
        <v>589.5</v>
      </c>
      <c r="E9" s="123">
        <v>2560</v>
      </c>
      <c r="F9" s="152">
        <v>270</v>
      </c>
      <c r="U9" s="7" t="s">
        <v>17</v>
      </c>
      <c r="V9" s="26">
        <f>+B80</f>
        <v>0.55453</v>
      </c>
      <c r="X9" s="11">
        <f aca="true" t="shared" si="0" ref="X9:X38">X8+1</f>
        <v>7</v>
      </c>
      <c r="Y9" s="13">
        <v>0.541053</v>
      </c>
      <c r="Z9" s="13">
        <v>0.53799</v>
      </c>
      <c r="AA9" s="13">
        <v>0.538811</v>
      </c>
      <c r="AB9" s="13">
        <v>0.539593</v>
      </c>
      <c r="AC9" s="13">
        <v>0.54034</v>
      </c>
    </row>
    <row r="10" spans="1:29" ht="21" customHeight="1">
      <c r="A10" s="20">
        <v>2501</v>
      </c>
      <c r="B10" s="138">
        <v>384</v>
      </c>
      <c r="C10" s="112">
        <v>2531</v>
      </c>
      <c r="D10" s="143">
        <v>319.8</v>
      </c>
      <c r="E10" s="123">
        <v>2561</v>
      </c>
      <c r="F10" s="152">
        <v>329.75</v>
      </c>
      <c r="U10" s="7" t="s">
        <v>18</v>
      </c>
      <c r="V10" s="26">
        <f>+B81</f>
        <v>1.188964</v>
      </c>
      <c r="X10" s="11">
        <f t="shared" si="0"/>
        <v>8</v>
      </c>
      <c r="Y10" s="13">
        <v>0.541053</v>
      </c>
      <c r="Z10" s="13">
        <v>0.541736</v>
      </c>
      <c r="AA10" s="13">
        <v>0.54239</v>
      </c>
      <c r="AB10" s="13">
        <v>0.543018</v>
      </c>
      <c r="AC10" s="13">
        <v>0.54362</v>
      </c>
    </row>
    <row r="11" spans="1:29" ht="21" customHeight="1">
      <c r="A11" s="20">
        <v>2502</v>
      </c>
      <c r="B11" s="138">
        <v>383</v>
      </c>
      <c r="C11" s="112">
        <v>2532</v>
      </c>
      <c r="D11" s="143">
        <v>227.8</v>
      </c>
      <c r="E11" s="123">
        <v>2562</v>
      </c>
      <c r="F11" s="152">
        <v>142</v>
      </c>
      <c r="X11" s="11">
        <f t="shared" si="0"/>
        <v>9</v>
      </c>
      <c r="Y11" s="13">
        <v>0.544198</v>
      </c>
      <c r="Z11" s="13">
        <v>0.544754</v>
      </c>
      <c r="AA11" s="13">
        <v>0.545289</v>
      </c>
      <c r="AB11" s="13">
        <v>0.545805</v>
      </c>
      <c r="AC11" s="13">
        <v>0.546302</v>
      </c>
    </row>
    <row r="12" spans="1:29" ht="21" customHeight="1">
      <c r="A12" s="20">
        <v>2503</v>
      </c>
      <c r="B12" s="138">
        <v>324</v>
      </c>
      <c r="C12" s="112">
        <v>2533</v>
      </c>
      <c r="D12" s="143">
        <v>149</v>
      </c>
      <c r="E12" s="123">
        <v>2563</v>
      </c>
      <c r="F12" s="152">
        <v>201.2</v>
      </c>
      <c r="X12" s="11">
        <f t="shared" si="0"/>
        <v>10</v>
      </c>
      <c r="Y12" s="13">
        <v>0.546781</v>
      </c>
      <c r="Z12" s="13">
        <v>0.547244</v>
      </c>
      <c r="AA12" s="13">
        <v>0.547691</v>
      </c>
      <c r="AB12" s="13">
        <v>0.548124</v>
      </c>
      <c r="AC12" s="13">
        <v>0.548542</v>
      </c>
    </row>
    <row r="13" spans="1:29" ht="21" customHeight="1">
      <c r="A13" s="20">
        <v>2504</v>
      </c>
      <c r="B13" s="138">
        <v>386</v>
      </c>
      <c r="C13" s="112">
        <v>2534</v>
      </c>
      <c r="D13" s="143">
        <v>191.5</v>
      </c>
      <c r="E13" s="123">
        <v>2564</v>
      </c>
      <c r="F13" s="152">
        <v>145.4</v>
      </c>
      <c r="S13" s="31"/>
      <c r="X13" s="11">
        <f t="shared" si="0"/>
        <v>11</v>
      </c>
      <c r="Y13" s="13">
        <v>0.548947</v>
      </c>
      <c r="Z13" s="13">
        <v>0.549339</v>
      </c>
      <c r="AA13" s="13">
        <v>0.549719</v>
      </c>
      <c r="AB13" s="13">
        <v>0.550087</v>
      </c>
      <c r="AC13" s="13">
        <v>0.550445</v>
      </c>
    </row>
    <row r="14" spans="1:29" ht="21" customHeight="1">
      <c r="A14" s="20">
        <v>2505</v>
      </c>
      <c r="B14" s="138">
        <v>270</v>
      </c>
      <c r="C14" s="112">
        <v>2535</v>
      </c>
      <c r="D14" s="143">
        <v>177.8</v>
      </c>
      <c r="E14" s="123">
        <v>2565</v>
      </c>
      <c r="F14" s="152">
        <v>575.75</v>
      </c>
      <c r="S14" s="31"/>
      <c r="X14" s="11">
        <f t="shared" si="0"/>
        <v>12</v>
      </c>
      <c r="Y14" s="13">
        <v>0.550792</v>
      </c>
      <c r="Z14" s="13">
        <v>0.551128</v>
      </c>
      <c r="AA14" s="13">
        <v>0.551456</v>
      </c>
      <c r="AB14" s="13">
        <v>0.551774</v>
      </c>
      <c r="AC14" s="13">
        <v>0.552084</v>
      </c>
    </row>
    <row r="15" spans="1:29" ht="21" customHeight="1">
      <c r="A15" s="20">
        <v>2506</v>
      </c>
      <c r="B15" s="138">
        <v>422</v>
      </c>
      <c r="C15" s="112">
        <v>2536</v>
      </c>
      <c r="D15" s="143">
        <v>168</v>
      </c>
      <c r="E15" s="124"/>
      <c r="F15" s="128"/>
      <c r="S15" s="27"/>
      <c r="X15" s="11">
        <f t="shared" si="0"/>
        <v>13</v>
      </c>
      <c r="Y15" s="13">
        <v>0.552385</v>
      </c>
      <c r="Z15" s="13">
        <v>0.552678</v>
      </c>
      <c r="AA15" s="13">
        <v>0.552963</v>
      </c>
      <c r="AB15" s="13">
        <v>0.553241</v>
      </c>
      <c r="AC15" s="13">
        <v>0.553513</v>
      </c>
    </row>
    <row r="16" spans="1:29" ht="21" customHeight="1">
      <c r="A16" s="20">
        <v>2507</v>
      </c>
      <c r="B16" s="138">
        <v>338</v>
      </c>
      <c r="C16" s="112">
        <v>2537</v>
      </c>
      <c r="D16" s="143">
        <v>525.4</v>
      </c>
      <c r="E16" s="124"/>
      <c r="F16" s="128"/>
      <c r="S16" s="31"/>
      <c r="X16" s="11">
        <f t="shared" si="0"/>
        <v>14</v>
      </c>
      <c r="Y16" s="13">
        <v>0.553776</v>
      </c>
      <c r="Z16" s="13">
        <v>0.554034</v>
      </c>
      <c r="AA16" s="13">
        <v>0.554285</v>
      </c>
      <c r="AB16" s="13">
        <v>0.55453</v>
      </c>
      <c r="AC16" s="13">
        <v>0.55477</v>
      </c>
    </row>
    <row r="17" spans="1:29" ht="21" customHeight="1">
      <c r="A17" s="20">
        <v>2508</v>
      </c>
      <c r="B17" s="138">
        <v>437</v>
      </c>
      <c r="C17" s="112">
        <v>2538</v>
      </c>
      <c r="D17" s="143">
        <v>504.6</v>
      </c>
      <c r="E17" s="124"/>
      <c r="F17" s="128"/>
      <c r="S17" s="31"/>
      <c r="X17" s="11">
        <f t="shared" si="0"/>
        <v>15</v>
      </c>
      <c r="Y17" s="13">
        <v>0.555004</v>
      </c>
      <c r="Z17" s="13">
        <v>0.555232</v>
      </c>
      <c r="AA17" s="13">
        <v>0.555455</v>
      </c>
      <c r="AB17" s="13">
        <v>0.555673</v>
      </c>
      <c r="AC17" s="13">
        <v>0.555887</v>
      </c>
    </row>
    <row r="18" spans="1:29" ht="21" customHeight="1">
      <c r="A18" s="20">
        <v>2509</v>
      </c>
      <c r="B18" s="138">
        <v>339</v>
      </c>
      <c r="C18" s="112">
        <v>2539</v>
      </c>
      <c r="D18" s="143">
        <v>364</v>
      </c>
      <c r="E18" s="124"/>
      <c r="F18" s="128"/>
      <c r="S18" s="31"/>
      <c r="X18" s="11">
        <f t="shared" si="0"/>
        <v>16</v>
      </c>
      <c r="Y18" s="13">
        <v>0.556095</v>
      </c>
      <c r="Z18" s="13">
        <v>0.556299</v>
      </c>
      <c r="AA18" s="13">
        <v>0.556499</v>
      </c>
      <c r="AB18" s="13">
        <v>0.556695</v>
      </c>
      <c r="AC18" s="13">
        <v>0.556886</v>
      </c>
    </row>
    <row r="19" spans="1:29" ht="21" customHeight="1">
      <c r="A19" s="20">
        <v>2510</v>
      </c>
      <c r="B19" s="138">
        <v>485</v>
      </c>
      <c r="C19" s="112">
        <v>2540</v>
      </c>
      <c r="D19" s="143">
        <v>292.7</v>
      </c>
      <c r="E19" s="124"/>
      <c r="F19" s="128"/>
      <c r="S19" s="31"/>
      <c r="X19" s="11">
        <f t="shared" si="0"/>
        <v>17</v>
      </c>
      <c r="Y19" s="13">
        <v>0.557073</v>
      </c>
      <c r="Z19" s="13">
        <v>0.557257</v>
      </c>
      <c r="AA19" s="13">
        <v>0.557437</v>
      </c>
      <c r="AB19" s="13">
        <v>0.557613</v>
      </c>
      <c r="AC19" s="13">
        <v>0.557786</v>
      </c>
    </row>
    <row r="20" spans="1:29" ht="21" customHeight="1">
      <c r="A20" s="20">
        <v>2511</v>
      </c>
      <c r="B20" s="138">
        <v>316</v>
      </c>
      <c r="C20" s="112">
        <v>2541</v>
      </c>
      <c r="D20" s="143">
        <v>152</v>
      </c>
      <c r="E20" s="124"/>
      <c r="F20" s="128"/>
      <c r="S20" s="31"/>
      <c r="X20" s="11">
        <f t="shared" si="0"/>
        <v>18</v>
      </c>
      <c r="Y20" s="13">
        <v>0.557955</v>
      </c>
      <c r="Z20" s="13">
        <v>0.558121</v>
      </c>
      <c r="AA20" s="13">
        <v>0.558284</v>
      </c>
      <c r="AB20" s="13">
        <v>0.558444</v>
      </c>
      <c r="AC20" s="13">
        <v>0.558601</v>
      </c>
    </row>
    <row r="21" spans="1:29" ht="21" customHeight="1">
      <c r="A21" s="20">
        <v>2512</v>
      </c>
      <c r="B21" s="138">
        <v>452</v>
      </c>
      <c r="C21" s="112">
        <v>2542</v>
      </c>
      <c r="D21" s="143">
        <v>184</v>
      </c>
      <c r="E21" s="124"/>
      <c r="F21" s="128"/>
      <c r="S21" s="31"/>
      <c r="X21" s="11">
        <f t="shared" si="0"/>
        <v>19</v>
      </c>
      <c r="Y21" s="13">
        <v>0.558755</v>
      </c>
      <c r="Z21" s="13">
        <v>0.558906</v>
      </c>
      <c r="AA21" s="13">
        <v>0.559055</v>
      </c>
      <c r="AB21" s="13">
        <v>0.559201</v>
      </c>
      <c r="AC21" s="13">
        <v>0.559344</v>
      </c>
    </row>
    <row r="22" spans="1:29" ht="21" customHeight="1">
      <c r="A22" s="20">
        <v>2513</v>
      </c>
      <c r="B22" s="138">
        <v>494</v>
      </c>
      <c r="C22" s="112">
        <v>2543</v>
      </c>
      <c r="D22" s="143">
        <v>154</v>
      </c>
      <c r="E22" s="124"/>
      <c r="F22" s="128"/>
      <c r="S22" s="31"/>
      <c r="X22" s="11">
        <f t="shared" si="0"/>
        <v>20</v>
      </c>
      <c r="Y22" s="13">
        <v>0.559484</v>
      </c>
      <c r="Z22" s="13">
        <v>0.559623</v>
      </c>
      <c r="AA22" s="13">
        <v>0.559758</v>
      </c>
      <c r="AB22" s="13">
        <v>0.559892</v>
      </c>
      <c r="AC22" s="13">
        <v>0.560023</v>
      </c>
    </row>
    <row r="23" spans="1:29" ht="21" customHeight="1">
      <c r="A23" s="20">
        <v>2514</v>
      </c>
      <c r="B23" s="138">
        <v>582</v>
      </c>
      <c r="C23" s="112">
        <v>2544</v>
      </c>
      <c r="D23" s="143">
        <v>496</v>
      </c>
      <c r="E23" s="124"/>
      <c r="F23" s="128"/>
      <c r="S23" s="31"/>
      <c r="X23" s="11">
        <f t="shared" si="0"/>
        <v>21</v>
      </c>
      <c r="Y23" s="13">
        <v>0.560152</v>
      </c>
      <c r="Z23" s="13">
        <v>0.560279</v>
      </c>
      <c r="AA23" s="13">
        <v>0.560404</v>
      </c>
      <c r="AB23" s="13">
        <v>0.560527</v>
      </c>
      <c r="AC23" s="13">
        <v>0.560647</v>
      </c>
    </row>
    <row r="24" spans="1:29" ht="21" customHeight="1">
      <c r="A24" s="20">
        <v>2515</v>
      </c>
      <c r="B24" s="138">
        <v>425</v>
      </c>
      <c r="C24" s="113">
        <v>2545</v>
      </c>
      <c r="D24" s="144">
        <v>384.1</v>
      </c>
      <c r="E24" s="124"/>
      <c r="F24" s="128"/>
      <c r="S24" s="31"/>
      <c r="X24" s="11">
        <f t="shared" si="0"/>
        <v>22</v>
      </c>
      <c r="Y24" s="13">
        <v>0.560766</v>
      </c>
      <c r="Z24" s="13">
        <v>0.560883</v>
      </c>
      <c r="AA24" s="13">
        <v>0.560998</v>
      </c>
      <c r="AB24" s="13">
        <v>0.561112</v>
      </c>
      <c r="AC24" s="13">
        <v>0.561223</v>
      </c>
    </row>
    <row r="25" spans="1:29" ht="21" customHeight="1">
      <c r="A25" s="20">
        <v>2516</v>
      </c>
      <c r="B25" s="138">
        <v>726</v>
      </c>
      <c r="C25" s="114">
        <v>2546</v>
      </c>
      <c r="D25" s="143">
        <v>420</v>
      </c>
      <c r="E25" s="124"/>
      <c r="F25" s="128"/>
      <c r="S25" s="31"/>
      <c r="X25" s="11">
        <f t="shared" si="0"/>
        <v>23</v>
      </c>
      <c r="Y25" s="13">
        <v>0.561233</v>
      </c>
      <c r="Z25" s="13">
        <v>0.561441</v>
      </c>
      <c r="AA25" s="13">
        <v>0.561548</v>
      </c>
      <c r="AB25" s="13">
        <v>0.561653</v>
      </c>
      <c r="AC25" s="13">
        <v>0.561756</v>
      </c>
    </row>
    <row r="26" spans="1:29" ht="21" customHeight="1">
      <c r="A26" s="20">
        <v>2517</v>
      </c>
      <c r="B26" s="138">
        <v>590</v>
      </c>
      <c r="C26" s="113">
        <v>2547</v>
      </c>
      <c r="D26" s="143">
        <v>467</v>
      </c>
      <c r="E26" s="124"/>
      <c r="F26" s="128"/>
      <c r="S26" s="31"/>
      <c r="X26" s="11">
        <f t="shared" si="0"/>
        <v>24</v>
      </c>
      <c r="Y26" s="13">
        <v>0.561858</v>
      </c>
      <c r="Z26" s="13">
        <v>0.561958</v>
      </c>
      <c r="AA26" s="13">
        <v>0.562057</v>
      </c>
      <c r="AB26" s="13">
        <v>0.562155</v>
      </c>
      <c r="AC26" s="13">
        <v>0.562251</v>
      </c>
    </row>
    <row r="27" spans="1:29" ht="21" customHeight="1">
      <c r="A27" s="20">
        <v>2518</v>
      </c>
      <c r="B27" s="138">
        <v>699</v>
      </c>
      <c r="C27" s="115">
        <v>2548</v>
      </c>
      <c r="D27" s="145">
        <v>867.2</v>
      </c>
      <c r="E27" s="124"/>
      <c r="F27" s="128"/>
      <c r="S27" s="31"/>
      <c r="X27" s="11">
        <f t="shared" si="0"/>
        <v>25</v>
      </c>
      <c r="Y27" s="13">
        <v>0.562439</v>
      </c>
      <c r="Z27" s="13">
        <v>0.562623</v>
      </c>
      <c r="AA27" s="13">
        <v>0.562801</v>
      </c>
      <c r="AB27" s="13">
        <v>0.562974</v>
      </c>
      <c r="AC27" s="13">
        <v>0.563143</v>
      </c>
    </row>
    <row r="28" spans="1:29" ht="21" customHeight="1">
      <c r="A28" s="20">
        <v>2519</v>
      </c>
      <c r="B28" s="138">
        <v>505</v>
      </c>
      <c r="C28" s="116">
        <v>2549</v>
      </c>
      <c r="D28" s="146">
        <v>577.3</v>
      </c>
      <c r="E28" s="124"/>
      <c r="F28" s="128"/>
      <c r="S28" s="31"/>
      <c r="X28" s="11">
        <f t="shared" si="0"/>
        <v>26</v>
      </c>
      <c r="Y28" s="13">
        <v>0.563307</v>
      </c>
      <c r="Z28" s="13">
        <v>0.563467</v>
      </c>
      <c r="AA28" s="13">
        <v>0.562624</v>
      </c>
      <c r="AB28" s="13">
        <v>0.563776</v>
      </c>
      <c r="AC28" s="13">
        <v>0.563924</v>
      </c>
    </row>
    <row r="29" spans="1:29" ht="21" customHeight="1">
      <c r="A29" s="20">
        <v>2520</v>
      </c>
      <c r="B29" s="139">
        <v>662</v>
      </c>
      <c r="C29" s="117">
        <v>2550</v>
      </c>
      <c r="D29" s="146">
        <v>146.25</v>
      </c>
      <c r="E29" s="124"/>
      <c r="F29" s="128"/>
      <c r="S29" s="31"/>
      <c r="X29" s="11">
        <f t="shared" si="0"/>
        <v>27</v>
      </c>
      <c r="Y29" s="13">
        <v>0.564069</v>
      </c>
      <c r="Z29" s="13">
        <v>0.564211</v>
      </c>
      <c r="AA29" s="13">
        <v>0.564349</v>
      </c>
      <c r="AB29" s="13">
        <v>0.564484</v>
      </c>
      <c r="AC29" s="13">
        <v>0.564616</v>
      </c>
    </row>
    <row r="30" spans="1:29" ht="21" customHeight="1">
      <c r="A30" s="42">
        <v>2521</v>
      </c>
      <c r="B30" s="140">
        <v>569</v>
      </c>
      <c r="C30" s="114">
        <v>2551</v>
      </c>
      <c r="D30" s="147">
        <v>202.55</v>
      </c>
      <c r="E30" s="124"/>
      <c r="F30" s="128"/>
      <c r="S30" s="31"/>
      <c r="X30" s="11">
        <f t="shared" si="0"/>
        <v>28</v>
      </c>
      <c r="Y30" s="13">
        <v>0.564932</v>
      </c>
      <c r="Z30" s="13">
        <v>0.565232</v>
      </c>
      <c r="AA30" s="13">
        <v>0.565516</v>
      </c>
      <c r="AB30" s="13">
        <v>0.565785</v>
      </c>
      <c r="AC30" s="13">
        <v>0.566041</v>
      </c>
    </row>
    <row r="31" spans="1:29" ht="21" customHeight="1">
      <c r="A31" s="118">
        <v>2522</v>
      </c>
      <c r="B31" s="138">
        <v>461</v>
      </c>
      <c r="C31" s="116">
        <v>2552</v>
      </c>
      <c r="D31" s="147">
        <v>231</v>
      </c>
      <c r="E31" s="125"/>
      <c r="F31" s="129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31"/>
      <c r="X31" s="11">
        <f t="shared" si="0"/>
        <v>29</v>
      </c>
      <c r="Y31" s="13">
        <v>0.566285</v>
      </c>
      <c r="Z31" s="13">
        <v>0.566517</v>
      </c>
      <c r="AA31" s="13">
        <v>0.566739</v>
      </c>
      <c r="AB31" s="13">
        <v>0.566951</v>
      </c>
      <c r="AC31" s="13">
        <v>0.567153</v>
      </c>
    </row>
    <row r="32" spans="1:29" ht="21.75" customHeight="1">
      <c r="A32" s="119">
        <v>2523</v>
      </c>
      <c r="B32" s="140">
        <v>474</v>
      </c>
      <c r="C32" s="117">
        <v>2553</v>
      </c>
      <c r="D32" s="148">
        <v>442.2</v>
      </c>
      <c r="E32" s="118"/>
      <c r="F32" s="130"/>
      <c r="G32" s="132"/>
      <c r="H32" s="133"/>
      <c r="I32" s="133"/>
      <c r="J32" s="133"/>
      <c r="K32" s="133"/>
      <c r="L32" s="133"/>
      <c r="M32" s="133"/>
      <c r="N32" s="133"/>
      <c r="O32" s="133"/>
      <c r="P32" s="49"/>
      <c r="Q32" s="49"/>
      <c r="S32" s="31"/>
      <c r="X32" s="11">
        <f t="shared" si="0"/>
        <v>30</v>
      </c>
      <c r="Y32" s="13">
        <v>0.567347</v>
      </c>
      <c r="Z32" s="13">
        <v>0.567533</v>
      </c>
      <c r="AA32" s="13">
        <v>0.567711</v>
      </c>
      <c r="AB32" s="13">
        <v>0.567883</v>
      </c>
      <c r="AC32" s="13">
        <v>0.568047</v>
      </c>
    </row>
    <row r="33" spans="1:29" ht="24" customHeight="1">
      <c r="A33" s="118">
        <v>2524</v>
      </c>
      <c r="B33" s="138">
        <v>478</v>
      </c>
      <c r="C33" s="115">
        <v>2554</v>
      </c>
      <c r="D33" s="149">
        <v>816.8</v>
      </c>
      <c r="E33" s="126"/>
      <c r="F33" s="128"/>
      <c r="G33" s="134"/>
      <c r="H33" s="51"/>
      <c r="I33" s="135"/>
      <c r="J33" s="51"/>
      <c r="K33" s="51"/>
      <c r="L33" s="31"/>
      <c r="M33" s="31"/>
      <c r="N33" s="31"/>
      <c r="O33" s="31"/>
      <c r="S33" s="31"/>
      <c r="X33" s="11">
        <f t="shared" si="0"/>
        <v>31</v>
      </c>
      <c r="Y33" s="13">
        <v>0.568205</v>
      </c>
      <c r="Z33" s="13">
        <v>0.568358</v>
      </c>
      <c r="AA33" s="13">
        <v>0.568505</v>
      </c>
      <c r="AB33" s="13">
        <v>0.568646</v>
      </c>
      <c r="AC33" s="13">
        <v>0.568783</v>
      </c>
    </row>
    <row r="34" spans="1:29" ht="24" customHeight="1">
      <c r="A34" s="119">
        <v>2525</v>
      </c>
      <c r="B34" s="140">
        <v>238</v>
      </c>
      <c r="C34" s="120">
        <v>2555</v>
      </c>
      <c r="D34" s="149">
        <v>227</v>
      </c>
      <c r="E34" s="20"/>
      <c r="F34" s="128"/>
      <c r="S34" s="31"/>
      <c r="X34" s="11">
        <f t="shared" si="0"/>
        <v>32</v>
      </c>
      <c r="Y34" s="13">
        <v>0.568915</v>
      </c>
      <c r="Z34" s="13">
        <v>0.569042</v>
      </c>
      <c r="AA34" s="13">
        <v>0.569166</v>
      </c>
      <c r="AB34" s="13">
        <v>0.569285</v>
      </c>
      <c r="AC34" s="13">
        <v>0.5694</v>
      </c>
    </row>
    <row r="35" spans="1:29" ht="21.75" customHeight="1">
      <c r="A35" s="121">
        <v>2526</v>
      </c>
      <c r="B35" s="141">
        <v>406</v>
      </c>
      <c r="C35" s="122">
        <v>2556</v>
      </c>
      <c r="D35" s="150">
        <v>345.2</v>
      </c>
      <c r="E35" s="127"/>
      <c r="F35" s="131"/>
      <c r="S35" s="31"/>
      <c r="T35" s="58"/>
      <c r="U35" s="58" t="s">
        <v>0</v>
      </c>
      <c r="X35" s="11">
        <f t="shared" si="0"/>
        <v>33</v>
      </c>
      <c r="Y35" s="13">
        <v>0.571552</v>
      </c>
      <c r="Z35" s="13">
        <v>0.571662</v>
      </c>
      <c r="AA35" s="13">
        <v>0.571767</v>
      </c>
      <c r="AB35" s="13">
        <v>0.571868</v>
      </c>
      <c r="AC35" s="13">
        <v>0.571965</v>
      </c>
    </row>
    <row r="36" spans="1:29" ht="18">
      <c r="A36" s="31"/>
      <c r="B36" s="59"/>
      <c r="C36" s="60" t="s">
        <v>10</v>
      </c>
      <c r="D36" s="61">
        <v>2</v>
      </c>
      <c r="E36" s="62">
        <v>3</v>
      </c>
      <c r="F36" s="62">
        <v>4</v>
      </c>
      <c r="G36" s="62">
        <v>5</v>
      </c>
      <c r="H36" s="62">
        <v>6</v>
      </c>
      <c r="I36" s="62">
        <v>10</v>
      </c>
      <c r="J36" s="62">
        <v>20</v>
      </c>
      <c r="K36" s="62">
        <v>25</v>
      </c>
      <c r="L36" s="62">
        <v>50</v>
      </c>
      <c r="M36" s="62">
        <v>100</v>
      </c>
      <c r="N36" s="62">
        <v>200</v>
      </c>
      <c r="O36" s="62">
        <v>500</v>
      </c>
      <c r="S36" s="31"/>
      <c r="X36" s="11">
        <f t="shared" si="0"/>
        <v>34</v>
      </c>
      <c r="Y36" s="13">
        <v>0.572587</v>
      </c>
      <c r="Z36" s="13">
        <v>0.572761</v>
      </c>
      <c r="AA36" s="13">
        <v>0.57292</v>
      </c>
      <c r="AB36" s="13">
        <v>0.573068</v>
      </c>
      <c r="AC36" s="13">
        <v>0.573333</v>
      </c>
    </row>
    <row r="37" spans="1:29" ht="18">
      <c r="A37" s="31"/>
      <c r="B37" s="59"/>
      <c r="C37" s="63" t="s">
        <v>2</v>
      </c>
      <c r="D37" s="63">
        <f aca="true" t="shared" si="1" ref="D37:O37">ROUND((((-LN(-LN(1-1/D36)))+$B$83*$B$84)/$B$83),2)</f>
        <v>359.31</v>
      </c>
      <c r="E37" s="63">
        <f t="shared" si="1"/>
        <v>434.14</v>
      </c>
      <c r="F37" s="63">
        <f t="shared" si="1"/>
        <v>482.03</v>
      </c>
      <c r="G37" s="63">
        <f t="shared" si="1"/>
        <v>517.49</v>
      </c>
      <c r="H37" s="63">
        <f t="shared" si="1"/>
        <v>545.69</v>
      </c>
      <c r="I37" s="63">
        <f t="shared" si="1"/>
        <v>622.22</v>
      </c>
      <c r="J37" s="63">
        <f t="shared" si="1"/>
        <v>722.68</v>
      </c>
      <c r="K37" s="63">
        <f t="shared" si="1"/>
        <v>754.54</v>
      </c>
      <c r="L37" s="63">
        <f t="shared" si="1"/>
        <v>852.71</v>
      </c>
      <c r="M37" s="63">
        <f t="shared" si="1"/>
        <v>950.15</v>
      </c>
      <c r="N37" s="63">
        <f t="shared" si="1"/>
        <v>1047.24</v>
      </c>
      <c r="O37" s="63">
        <f t="shared" si="1"/>
        <v>1175.33</v>
      </c>
      <c r="S37" s="31"/>
      <c r="X37" s="11">
        <f t="shared" si="0"/>
        <v>35</v>
      </c>
      <c r="Y37" s="13">
        <v>0.573564</v>
      </c>
      <c r="Z37" s="13">
        <v>0.573767</v>
      </c>
      <c r="AA37" s="13">
        <v>0.573947</v>
      </c>
      <c r="AB37" s="13">
        <v>0.574108</v>
      </c>
      <c r="AC37" s="13">
        <v>0.574253</v>
      </c>
    </row>
    <row r="38" spans="1:29" ht="20.25">
      <c r="A38" s="31"/>
      <c r="B38" s="59"/>
      <c r="C38" s="64"/>
      <c r="D38" s="65" t="s">
        <v>11</v>
      </c>
      <c r="E38" s="66"/>
      <c r="F38" s="67" t="s">
        <v>19</v>
      </c>
      <c r="G38" s="67"/>
      <c r="H38" s="67"/>
      <c r="I38" s="67"/>
      <c r="J38" s="67"/>
      <c r="K38" s="67"/>
      <c r="L38" s="67"/>
      <c r="M38" s="68"/>
      <c r="N38" s="68"/>
      <c r="O38" s="69"/>
      <c r="S38" s="31"/>
      <c r="X38" s="11">
        <f t="shared" si="0"/>
        <v>36</v>
      </c>
      <c r="Y38" s="13">
        <v>0.574383</v>
      </c>
      <c r="Z38" s="13">
        <v>0.574502</v>
      </c>
      <c r="AA38" s="13">
        <v>0.577216</v>
      </c>
      <c r="AB38" s="70"/>
      <c r="AC38" s="70"/>
    </row>
    <row r="39" spans="1:27" ht="18">
      <c r="A39" s="31"/>
      <c r="B39" s="59"/>
      <c r="C39" s="59"/>
      <c r="D39" s="59"/>
      <c r="E39" s="6"/>
      <c r="F39" s="7"/>
      <c r="S39" s="31"/>
      <c r="X39" s="11"/>
      <c r="Y39" s="11"/>
      <c r="Z39" s="11"/>
      <c r="AA39" s="11"/>
    </row>
    <row r="40" spans="1:28" ht="18">
      <c r="A40" s="29"/>
      <c r="B40" s="31"/>
      <c r="C40" s="31"/>
      <c r="D40" s="31"/>
      <c r="E40" s="28"/>
      <c r="S40" s="31"/>
      <c r="Y40" s="11"/>
      <c r="Z40" s="11"/>
      <c r="AA40" s="11"/>
      <c r="AB40" s="11"/>
    </row>
    <row r="41" spans="1:28" ht="21.75">
      <c r="A41" s="29"/>
      <c r="B41" s="59"/>
      <c r="C41" s="59"/>
      <c r="D41" s="59"/>
      <c r="E41" s="28"/>
      <c r="G41" s="71" t="s">
        <v>22</v>
      </c>
      <c r="I41" s="31">
        <v>2497</v>
      </c>
      <c r="J41" s="30">
        <v>447</v>
      </c>
      <c r="K41" s="31"/>
      <c r="L41" s="136"/>
      <c r="S41" s="31"/>
      <c r="Y41" s="11"/>
      <c r="Z41" s="11"/>
      <c r="AA41" s="11"/>
      <c r="AB41" s="11"/>
    </row>
    <row r="42" spans="1:28" ht="21.75">
      <c r="A42" s="29"/>
      <c r="B42" s="72"/>
      <c r="C42" s="72"/>
      <c r="D42" s="72"/>
      <c r="E42" s="6"/>
      <c r="I42" s="31">
        <v>2498</v>
      </c>
      <c r="J42" s="30">
        <v>340</v>
      </c>
      <c r="K42" s="31"/>
      <c r="L42" s="136"/>
      <c r="S42" s="31"/>
      <c r="Y42" s="11"/>
      <c r="Z42" s="11"/>
      <c r="AA42" s="11"/>
      <c r="AB42" s="11"/>
    </row>
    <row r="43" spans="1:28" ht="21.75">
      <c r="A43" s="29"/>
      <c r="B43" s="73"/>
      <c r="C43" s="73"/>
      <c r="D43" s="73"/>
      <c r="E43" s="6"/>
      <c r="I43" s="31">
        <v>2499</v>
      </c>
      <c r="J43" s="30">
        <v>460</v>
      </c>
      <c r="K43" s="31"/>
      <c r="L43" s="136"/>
      <c r="S43" s="31"/>
      <c r="Y43" s="11"/>
      <c r="Z43" s="11"/>
      <c r="AA43" s="11"/>
      <c r="AB43" s="11"/>
    </row>
    <row r="44" spans="1:28" ht="21.75">
      <c r="A44" s="29"/>
      <c r="B44" s="72"/>
      <c r="C44" s="72"/>
      <c r="D44" s="72"/>
      <c r="E44" s="6"/>
      <c r="I44" s="31">
        <v>2500</v>
      </c>
      <c r="J44" s="30">
        <v>433</v>
      </c>
      <c r="K44" s="31"/>
      <c r="L44" s="136"/>
      <c r="S44" s="31"/>
      <c r="Y44" s="11"/>
      <c r="Z44" s="11"/>
      <c r="AA44" s="11"/>
      <c r="AB44" s="11"/>
    </row>
    <row r="45" spans="1:28" ht="21.75">
      <c r="A45" s="29"/>
      <c r="B45" s="72"/>
      <c r="C45" s="72"/>
      <c r="D45" s="72"/>
      <c r="E45" s="74"/>
      <c r="I45" s="31">
        <v>2501</v>
      </c>
      <c r="J45" s="30">
        <v>384</v>
      </c>
      <c r="K45" s="31"/>
      <c r="L45" s="136"/>
      <c r="S45" s="31"/>
      <c r="Y45" s="11"/>
      <c r="Z45" s="11"/>
      <c r="AA45" s="11"/>
      <c r="AB45" s="11"/>
    </row>
    <row r="46" spans="1:28" ht="21.75">
      <c r="A46" s="75"/>
      <c r="B46" s="76"/>
      <c r="C46" s="76"/>
      <c r="D46" s="76"/>
      <c r="E46" s="74"/>
      <c r="I46" s="31">
        <v>2502</v>
      </c>
      <c r="J46" s="30">
        <v>383</v>
      </c>
      <c r="K46" s="31"/>
      <c r="L46" s="136"/>
      <c r="S46" s="31"/>
      <c r="Y46" s="11"/>
      <c r="Z46" s="11"/>
      <c r="AA46" s="11"/>
      <c r="AB46" s="11"/>
    </row>
    <row r="47" spans="1:28" ht="21.75">
      <c r="A47" s="75"/>
      <c r="B47" s="76"/>
      <c r="C47" s="76"/>
      <c r="D47" s="76"/>
      <c r="E47" s="74"/>
      <c r="I47" s="31">
        <v>2503</v>
      </c>
      <c r="J47" s="30">
        <v>324</v>
      </c>
      <c r="K47" s="31"/>
      <c r="L47" s="136"/>
      <c r="S47" s="31"/>
      <c r="Y47" s="11"/>
      <c r="Z47" s="11"/>
      <c r="AA47" s="11"/>
      <c r="AB47" s="11"/>
    </row>
    <row r="48" spans="1:28" ht="21.75">
      <c r="A48" s="75"/>
      <c r="B48" s="76"/>
      <c r="C48" s="76"/>
      <c r="D48" s="76"/>
      <c r="E48" s="74"/>
      <c r="I48" s="31">
        <v>2504</v>
      </c>
      <c r="J48" s="30">
        <v>386</v>
      </c>
      <c r="K48" s="31"/>
      <c r="L48" s="136"/>
      <c r="S48" s="31"/>
      <c r="Y48" s="11"/>
      <c r="Z48" s="11"/>
      <c r="AA48" s="11"/>
      <c r="AB48" s="11"/>
    </row>
    <row r="49" spans="1:28" ht="21.75">
      <c r="A49" s="75"/>
      <c r="B49" s="76"/>
      <c r="C49" s="76"/>
      <c r="D49" s="76"/>
      <c r="E49" s="74"/>
      <c r="I49" s="31">
        <v>2505</v>
      </c>
      <c r="J49" s="30">
        <v>270</v>
      </c>
      <c r="K49" s="31"/>
      <c r="L49" s="136"/>
      <c r="S49" s="31"/>
      <c r="Y49" s="11"/>
      <c r="Z49" s="11"/>
      <c r="AA49" s="11"/>
      <c r="AB49" s="11"/>
    </row>
    <row r="50" spans="1:28" ht="21.75">
      <c r="A50" s="75"/>
      <c r="B50" s="76"/>
      <c r="C50" s="76"/>
      <c r="D50" s="76"/>
      <c r="E50" s="74"/>
      <c r="I50" s="31">
        <v>2506</v>
      </c>
      <c r="J50" s="30">
        <v>422</v>
      </c>
      <c r="K50" s="31"/>
      <c r="L50" s="136"/>
      <c r="S50" s="31"/>
      <c r="Y50" s="11"/>
      <c r="Z50" s="11"/>
      <c r="AA50" s="11"/>
      <c r="AB50" s="11"/>
    </row>
    <row r="51" spans="1:28" ht="21.75">
      <c r="A51" s="75"/>
      <c r="B51" s="76"/>
      <c r="C51" s="76"/>
      <c r="D51" s="76"/>
      <c r="E51" s="74"/>
      <c r="I51" s="31">
        <v>2507</v>
      </c>
      <c r="J51" s="30">
        <v>338</v>
      </c>
      <c r="K51" s="31"/>
      <c r="L51" s="136"/>
      <c r="S51" s="31"/>
      <c r="Y51" s="11"/>
      <c r="Z51" s="11"/>
      <c r="AA51" s="11"/>
      <c r="AB51" s="11"/>
    </row>
    <row r="52" spans="1:28" ht="21.75">
      <c r="A52" s="75"/>
      <c r="B52" s="76"/>
      <c r="C52" s="76"/>
      <c r="D52" s="76"/>
      <c r="E52" s="74"/>
      <c r="I52" s="31">
        <v>2508</v>
      </c>
      <c r="J52" s="30">
        <v>437</v>
      </c>
      <c r="K52" s="31"/>
      <c r="L52" s="136"/>
      <c r="S52" s="31"/>
      <c r="Y52" s="11"/>
      <c r="Z52" s="11"/>
      <c r="AA52" s="11"/>
      <c r="AB52" s="11"/>
    </row>
    <row r="53" spans="1:28" ht="21.75">
      <c r="A53" s="75"/>
      <c r="B53" s="76"/>
      <c r="C53" s="76"/>
      <c r="D53" s="76"/>
      <c r="E53" s="74"/>
      <c r="I53" s="31">
        <v>2509</v>
      </c>
      <c r="J53" s="30">
        <v>339</v>
      </c>
      <c r="K53" s="31"/>
      <c r="L53" s="136"/>
      <c r="S53" s="31"/>
      <c r="Y53" s="11"/>
      <c r="Z53" s="11"/>
      <c r="AA53" s="11"/>
      <c r="AB53" s="11"/>
    </row>
    <row r="54" spans="1:28" ht="21.75">
      <c r="A54" s="75"/>
      <c r="B54" s="74"/>
      <c r="C54" s="74"/>
      <c r="D54" s="74"/>
      <c r="E54" s="74"/>
      <c r="I54" s="31">
        <v>2510</v>
      </c>
      <c r="J54" s="30">
        <v>485</v>
      </c>
      <c r="K54" s="31"/>
      <c r="L54" s="136"/>
      <c r="S54" s="31"/>
      <c r="Y54" s="11"/>
      <c r="Z54" s="11"/>
      <c r="AA54" s="11"/>
      <c r="AB54" s="11"/>
    </row>
    <row r="55" spans="1:28" ht="21.75">
      <c r="A55" s="75"/>
      <c r="B55" s="74"/>
      <c r="C55" s="74"/>
      <c r="D55" s="74"/>
      <c r="E55" s="74"/>
      <c r="I55" s="31">
        <v>2511</v>
      </c>
      <c r="J55" s="30">
        <v>316</v>
      </c>
      <c r="K55" s="31"/>
      <c r="L55" s="136"/>
      <c r="S55" s="31"/>
      <c r="Y55" s="11"/>
      <c r="Z55" s="11"/>
      <c r="AA55" s="11"/>
      <c r="AB55" s="11"/>
    </row>
    <row r="56" spans="2:23" ht="21.75">
      <c r="B56" s="6"/>
      <c r="C56" s="6"/>
      <c r="D56" s="6"/>
      <c r="E56" s="6"/>
      <c r="I56" s="31">
        <v>2512</v>
      </c>
      <c r="J56" s="30">
        <v>452</v>
      </c>
      <c r="K56" s="31"/>
      <c r="L56" s="136"/>
      <c r="S56" s="31"/>
      <c r="W56" s="9" t="s">
        <v>0</v>
      </c>
    </row>
    <row r="57" spans="2:26" ht="21.75">
      <c r="B57" s="6"/>
      <c r="C57" s="6"/>
      <c r="D57" s="6"/>
      <c r="E57" s="6"/>
      <c r="I57" s="31">
        <v>2513</v>
      </c>
      <c r="J57" s="30">
        <v>494</v>
      </c>
      <c r="K57" s="31"/>
      <c r="L57" s="136"/>
      <c r="S57" s="31"/>
      <c r="Y57" s="9" t="s">
        <v>0</v>
      </c>
      <c r="Z57" s="9" t="s">
        <v>12</v>
      </c>
    </row>
    <row r="58" spans="2:30" ht="21.75">
      <c r="B58" s="6"/>
      <c r="C58" s="6"/>
      <c r="D58" s="6"/>
      <c r="E58" s="6"/>
      <c r="I58" s="31">
        <v>2514</v>
      </c>
      <c r="J58" s="30">
        <v>582</v>
      </c>
      <c r="K58" s="31"/>
      <c r="L58" s="136"/>
      <c r="S58" s="31"/>
      <c r="Y58" s="11">
        <v>1</v>
      </c>
      <c r="Z58" s="77">
        <v>0</v>
      </c>
      <c r="AA58" s="11">
        <v>0.498384</v>
      </c>
      <c r="AB58" s="11">
        <v>0.643483</v>
      </c>
      <c r="AC58" s="11">
        <v>0.73147</v>
      </c>
      <c r="AD58" s="11">
        <v>0.792778</v>
      </c>
    </row>
    <row r="59" spans="2:30" ht="21.75">
      <c r="B59" s="6"/>
      <c r="C59" s="6"/>
      <c r="D59" s="6"/>
      <c r="E59" s="6"/>
      <c r="I59" s="31">
        <v>2515</v>
      </c>
      <c r="J59" s="30">
        <v>425</v>
      </c>
      <c r="K59" s="31"/>
      <c r="L59" s="136"/>
      <c r="S59" s="31"/>
      <c r="Y59" s="11">
        <f aca="true" t="shared" si="2" ref="Y59:Y96">Y58+1</f>
        <v>2</v>
      </c>
      <c r="Z59" s="11">
        <v>0.838765</v>
      </c>
      <c r="AA59" s="11">
        <v>0.874926</v>
      </c>
      <c r="AB59" s="11">
        <v>0.904321</v>
      </c>
      <c r="AC59" s="11">
        <v>0.928816</v>
      </c>
      <c r="AD59" s="11">
        <v>0.949625</v>
      </c>
    </row>
    <row r="60" spans="2:30" ht="21.75">
      <c r="B60" s="6"/>
      <c r="C60" s="6"/>
      <c r="D60" s="6"/>
      <c r="E60" s="6"/>
      <c r="I60" s="31">
        <v>2516</v>
      </c>
      <c r="J60" s="30">
        <v>726</v>
      </c>
      <c r="K60" s="31"/>
      <c r="L60" s="136"/>
      <c r="S60" s="31"/>
      <c r="Y60" s="11">
        <f t="shared" si="2"/>
        <v>3</v>
      </c>
      <c r="Z60" s="11">
        <v>0.96758</v>
      </c>
      <c r="AA60" s="11">
        <v>0.98327</v>
      </c>
      <c r="AB60" s="11">
        <v>0.997127</v>
      </c>
      <c r="AC60" s="11">
        <v>1.009478</v>
      </c>
      <c r="AD60" s="11">
        <v>1.020571</v>
      </c>
    </row>
    <row r="61" spans="2:30" ht="21.75">
      <c r="B61" s="6"/>
      <c r="C61" s="6"/>
      <c r="D61" s="6"/>
      <c r="E61" s="6"/>
      <c r="I61" s="31">
        <v>2517</v>
      </c>
      <c r="J61" s="30">
        <v>590</v>
      </c>
      <c r="K61" s="31"/>
      <c r="L61" s="136"/>
      <c r="S61" s="31"/>
      <c r="Y61" s="11">
        <f t="shared" si="2"/>
        <v>4</v>
      </c>
      <c r="Z61" s="11">
        <v>1.030603</v>
      </c>
      <c r="AA61" s="11">
        <v>1.03973</v>
      </c>
      <c r="AB61" s="11">
        <v>1.048076</v>
      </c>
      <c r="AC61" s="11">
        <v>1.055746</v>
      </c>
      <c r="AD61" s="11">
        <v>1.062822</v>
      </c>
    </row>
    <row r="62" spans="2:30" ht="21.75">
      <c r="B62" s="6"/>
      <c r="C62" s="6"/>
      <c r="D62" s="6"/>
      <c r="E62" s="6"/>
      <c r="I62" s="31">
        <v>2518</v>
      </c>
      <c r="J62" s="30">
        <v>699</v>
      </c>
      <c r="K62" s="31"/>
      <c r="L62" s="136"/>
      <c r="S62" s="78"/>
      <c r="Y62" s="11">
        <f t="shared" si="2"/>
        <v>5</v>
      </c>
      <c r="Z62" s="11">
        <v>1.069377</v>
      </c>
      <c r="AA62" s="11">
        <v>1.07547</v>
      </c>
      <c r="AB62" s="11">
        <v>1.08115</v>
      </c>
      <c r="AC62" s="11">
        <v>1.086464</v>
      </c>
      <c r="AD62" s="11">
        <v>1.091446</v>
      </c>
    </row>
    <row r="63" spans="1:30" ht="21.75">
      <c r="A63" s="8"/>
      <c r="B63" s="79"/>
      <c r="C63" s="79"/>
      <c r="D63" s="79"/>
      <c r="E63" s="79"/>
      <c r="F63" s="79"/>
      <c r="G63" s="12"/>
      <c r="H63" s="12"/>
      <c r="I63" s="80">
        <v>2519</v>
      </c>
      <c r="J63" s="81">
        <v>505</v>
      </c>
      <c r="K63" s="80"/>
      <c r="L63" s="15"/>
      <c r="M63" s="12"/>
      <c r="N63" s="12"/>
      <c r="O63" s="12"/>
      <c r="P63" s="12"/>
      <c r="Q63" s="12"/>
      <c r="R63" s="12"/>
      <c r="Y63" s="11">
        <f t="shared" si="2"/>
        <v>6</v>
      </c>
      <c r="Z63" s="11">
        <v>1.096128</v>
      </c>
      <c r="AA63" s="11">
        <v>1.100539</v>
      </c>
      <c r="AB63" s="11">
        <v>1.104703</v>
      </c>
      <c r="AC63" s="11">
        <v>1.108641</v>
      </c>
      <c r="AD63" s="11">
        <v>1.112374</v>
      </c>
    </row>
    <row r="64" spans="1:30" ht="21.75">
      <c r="A64" s="8"/>
      <c r="B64" s="82"/>
      <c r="C64" s="82"/>
      <c r="D64" s="82"/>
      <c r="E64" s="82"/>
      <c r="F64" s="82"/>
      <c r="G64" s="58"/>
      <c r="H64" s="58"/>
      <c r="I64" s="83">
        <v>2520</v>
      </c>
      <c r="J64" s="84">
        <v>662</v>
      </c>
      <c r="K64" s="85"/>
      <c r="L64" s="15"/>
      <c r="M64" s="58"/>
      <c r="N64" s="58"/>
      <c r="O64" s="58"/>
      <c r="P64" s="58"/>
      <c r="Q64" s="58"/>
      <c r="R64" s="58"/>
      <c r="Y64" s="11">
        <f t="shared" si="2"/>
        <v>7</v>
      </c>
      <c r="Z64" s="11">
        <v>1.115917</v>
      </c>
      <c r="AA64" s="11">
        <v>1.119285</v>
      </c>
      <c r="AB64" s="11">
        <v>1.122493</v>
      </c>
      <c r="AC64" s="11">
        <v>1.125552</v>
      </c>
      <c r="AD64" s="11">
        <v>1.123472</v>
      </c>
    </row>
    <row r="65" spans="2:30" ht="21.75">
      <c r="B65" s="6"/>
      <c r="C65" s="6"/>
      <c r="D65" s="6"/>
      <c r="E65" s="6"/>
      <c r="I65" s="31">
        <v>2521</v>
      </c>
      <c r="J65" s="30">
        <v>569</v>
      </c>
      <c r="K65" s="31"/>
      <c r="L65" s="136"/>
      <c r="Y65" s="11">
        <f t="shared" si="2"/>
        <v>8</v>
      </c>
      <c r="Z65" s="11">
        <v>1.131265</v>
      </c>
      <c r="AA65" s="11">
        <v>1.133937</v>
      </c>
      <c r="AB65" s="11">
        <v>1.136498</v>
      </c>
      <c r="AC65" s="11">
        <v>1.138955</v>
      </c>
      <c r="AD65" s="11">
        <v>1.141315</v>
      </c>
    </row>
    <row r="66" spans="2:30" ht="21.75">
      <c r="B66" s="6"/>
      <c r="C66" s="6"/>
      <c r="D66" s="6"/>
      <c r="E66" s="6"/>
      <c r="I66" s="31">
        <v>2522</v>
      </c>
      <c r="J66" s="30">
        <v>461</v>
      </c>
      <c r="K66" s="31"/>
      <c r="L66" s="136"/>
      <c r="Y66" s="11">
        <f t="shared" si="2"/>
        <v>9</v>
      </c>
      <c r="Z66" s="11">
        <v>1.143582</v>
      </c>
      <c r="AA66" s="11">
        <v>1.145764</v>
      </c>
      <c r="AB66" s="11">
        <v>1.147865</v>
      </c>
      <c r="AC66" s="11">
        <v>1.14989</v>
      </c>
      <c r="AD66" s="11">
        <v>1.151843</v>
      </c>
    </row>
    <row r="67" spans="2:30" ht="21.75">
      <c r="B67" s="6"/>
      <c r="C67" s="6"/>
      <c r="D67" s="6"/>
      <c r="E67" s="6"/>
      <c r="I67" s="31">
        <v>2523</v>
      </c>
      <c r="J67" s="30">
        <v>474</v>
      </c>
      <c r="K67" s="31"/>
      <c r="L67" s="136"/>
      <c r="Y67" s="11">
        <f t="shared" si="2"/>
        <v>10</v>
      </c>
      <c r="Z67" s="11">
        <v>1.153728</v>
      </c>
      <c r="AA67" s="11">
        <v>1.155549</v>
      </c>
      <c r="AB67" s="11">
        <v>1.15731</v>
      </c>
      <c r="AC67" s="11">
        <v>1.16676</v>
      </c>
      <c r="AD67" s="11">
        <v>1.160661</v>
      </c>
    </row>
    <row r="68" spans="2:30" ht="21.75">
      <c r="B68" s="6"/>
      <c r="C68" s="6"/>
      <c r="D68" s="6"/>
      <c r="E68" s="6"/>
      <c r="I68" s="31">
        <v>2524</v>
      </c>
      <c r="J68" s="30">
        <v>478</v>
      </c>
      <c r="K68" s="31"/>
      <c r="L68" s="136"/>
      <c r="Y68" s="11">
        <f t="shared" si="2"/>
        <v>11</v>
      </c>
      <c r="Z68" s="11">
        <v>1.162257</v>
      </c>
      <c r="AA68" s="11">
        <v>1.163804</v>
      </c>
      <c r="AB68" s="11">
        <v>1.165305</v>
      </c>
      <c r="AC68" s="11">
        <v>1.173438</v>
      </c>
      <c r="AD68" s="11">
        <v>1.168173</v>
      </c>
    </row>
    <row r="69" spans="2:30" ht="21.75">
      <c r="B69" s="6"/>
      <c r="C69" s="6"/>
      <c r="D69" s="6"/>
      <c r="E69" s="6"/>
      <c r="I69" s="31">
        <v>2525</v>
      </c>
      <c r="J69" s="30">
        <v>238</v>
      </c>
      <c r="K69" s="31"/>
      <c r="L69" s="136"/>
      <c r="Y69" s="11">
        <f t="shared" si="2"/>
        <v>12</v>
      </c>
      <c r="Z69" s="11">
        <v>1.169546</v>
      </c>
      <c r="AA69" s="11">
        <v>1.17088</v>
      </c>
      <c r="AB69" s="11">
        <v>1.172176</v>
      </c>
      <c r="AC69" s="11">
        <v>1.179263</v>
      </c>
      <c r="AD69" s="11">
        <v>1.174665</v>
      </c>
    </row>
    <row r="70" spans="2:30" ht="21.75">
      <c r="B70" s="6"/>
      <c r="C70" s="6"/>
      <c r="D70" s="6"/>
      <c r="E70" s="6"/>
      <c r="I70" s="31">
        <v>2526</v>
      </c>
      <c r="J70" s="30">
        <v>406</v>
      </c>
      <c r="K70" s="31"/>
      <c r="L70" s="136"/>
      <c r="Y70" s="11">
        <f t="shared" si="2"/>
        <v>13</v>
      </c>
      <c r="Z70" s="11">
        <v>1.17586</v>
      </c>
      <c r="AA70" s="11">
        <v>1.177024</v>
      </c>
      <c r="AB70" s="11">
        <v>1.178158</v>
      </c>
      <c r="AC70" s="11">
        <v>1.184398</v>
      </c>
      <c r="AD70" s="11">
        <v>1.180341</v>
      </c>
    </row>
    <row r="71" spans="2:30" ht="21.75">
      <c r="B71" s="6"/>
      <c r="C71" s="6"/>
      <c r="D71" s="6"/>
      <c r="E71" s="6"/>
      <c r="I71" s="31">
        <v>2527</v>
      </c>
      <c r="J71" s="31">
        <v>313.4</v>
      </c>
      <c r="K71" s="31"/>
      <c r="L71" s="136"/>
      <c r="Y71" s="11">
        <f t="shared" si="2"/>
        <v>14</v>
      </c>
      <c r="Z71" s="11">
        <v>1.181392</v>
      </c>
      <c r="AA71" s="11">
        <v>1.182418</v>
      </c>
      <c r="AB71" s="11">
        <v>1.18342</v>
      </c>
      <c r="AC71" s="11">
        <v>1.188964</v>
      </c>
      <c r="AD71" s="11">
        <v>1.185353</v>
      </c>
    </row>
    <row r="72" spans="2:30" ht="21.75">
      <c r="B72" s="6"/>
      <c r="C72" s="6"/>
      <c r="D72" s="6"/>
      <c r="E72" s="6"/>
      <c r="I72" s="31">
        <v>2528</v>
      </c>
      <c r="J72" s="31">
        <v>332.8</v>
      </c>
      <c r="K72" s="31"/>
      <c r="L72" s="136"/>
      <c r="Y72" s="11">
        <f t="shared" si="2"/>
        <v>15</v>
      </c>
      <c r="Z72" s="11">
        <v>1.186287</v>
      </c>
      <c r="AA72" s="11">
        <v>1.187199</v>
      </c>
      <c r="AB72" s="11">
        <v>1.188091</v>
      </c>
      <c r="AC72" s="11">
        <v>1.193056</v>
      </c>
      <c r="AD72" s="11">
        <v>1.189818</v>
      </c>
    </row>
    <row r="73" spans="2:30" ht="21.75">
      <c r="B73" s="6"/>
      <c r="C73" s="6"/>
      <c r="D73" s="6"/>
      <c r="E73" s="6"/>
      <c r="I73" s="31">
        <v>2529</v>
      </c>
      <c r="J73" s="31">
        <v>334</v>
      </c>
      <c r="K73" s="31"/>
      <c r="L73" s="136"/>
      <c r="Y73" s="11">
        <f t="shared" si="2"/>
        <v>16</v>
      </c>
      <c r="Z73" s="11">
        <v>1.190653</v>
      </c>
      <c r="AA73" s="11">
        <v>1.191471</v>
      </c>
      <c r="AB73" s="11">
        <v>1.192272</v>
      </c>
      <c r="AC73" s="11">
        <v>1.196747</v>
      </c>
      <c r="AD73" s="11">
        <v>1.193824</v>
      </c>
    </row>
    <row r="74" spans="2:30" ht="21.75">
      <c r="B74" s="6"/>
      <c r="C74" s="6"/>
      <c r="D74" s="6"/>
      <c r="E74" s="6"/>
      <c r="I74" s="31">
        <v>2530</v>
      </c>
      <c r="J74" s="31">
        <v>589.5</v>
      </c>
      <c r="K74" s="31"/>
      <c r="L74" s="136"/>
      <c r="Y74" s="11">
        <f t="shared" si="2"/>
        <v>17</v>
      </c>
      <c r="Z74" s="11">
        <v>1.194577</v>
      </c>
      <c r="AA74" s="11">
        <v>1.195315</v>
      </c>
      <c r="AB74" s="11">
        <v>1.196038</v>
      </c>
      <c r="AC74" s="11">
        <v>1.22298</v>
      </c>
      <c r="AD74" s="11">
        <v>1.197443</v>
      </c>
    </row>
    <row r="75" spans="2:30" ht="21.75">
      <c r="B75" s="6"/>
      <c r="C75" s="6"/>
      <c r="D75" s="6"/>
      <c r="E75" s="6"/>
      <c r="I75" s="31">
        <v>2531</v>
      </c>
      <c r="J75" s="31">
        <v>319.8</v>
      </c>
      <c r="K75" s="31"/>
      <c r="L75" s="136"/>
      <c r="Y75" s="11">
        <f t="shared" si="2"/>
        <v>18</v>
      </c>
      <c r="Z75" s="11">
        <v>1.198126</v>
      </c>
      <c r="AA75" s="11">
        <v>1.198795</v>
      </c>
      <c r="AB75" s="11">
        <v>1.199453</v>
      </c>
      <c r="AC75" s="11">
        <v>1.203154</v>
      </c>
      <c r="AD75" s="11">
        <v>1.200731</v>
      </c>
    </row>
    <row r="76" spans="2:30" ht="21.75">
      <c r="B76" s="6"/>
      <c r="C76" s="6"/>
      <c r="D76" s="6"/>
      <c r="E76" s="6"/>
      <c r="I76" s="31">
        <v>2532</v>
      </c>
      <c r="J76" s="31">
        <v>227.8</v>
      </c>
      <c r="K76" s="31"/>
      <c r="L76" s="136"/>
      <c r="Y76" s="11">
        <f t="shared" si="2"/>
        <v>19</v>
      </c>
      <c r="Z76" s="11">
        <v>1.201353</v>
      </c>
      <c r="AA76" s="11">
        <v>1.201964</v>
      </c>
      <c r="AB76" s="11">
        <v>1.202564</v>
      </c>
      <c r="AC76" s="11">
        <v>1.205956</v>
      </c>
      <c r="AD76" s="11">
        <v>1.203734</v>
      </c>
    </row>
    <row r="77" spans="2:30" ht="21.75">
      <c r="B77" s="6"/>
      <c r="C77" s="6"/>
      <c r="D77" s="6"/>
      <c r="E77" s="6"/>
      <c r="I77" s="31">
        <v>2533</v>
      </c>
      <c r="J77" s="30">
        <v>149</v>
      </c>
      <c r="K77" s="31"/>
      <c r="L77" s="136"/>
      <c r="Y77" s="11">
        <f t="shared" si="2"/>
        <v>20</v>
      </c>
      <c r="Z77" s="11">
        <v>1.204304</v>
      </c>
      <c r="AA77" s="11">
        <v>1.204864</v>
      </c>
      <c r="AB77" s="11">
        <v>1.205414</v>
      </c>
      <c r="AC77" s="11">
        <v>1.208535</v>
      </c>
      <c r="AD77" s="11">
        <v>1.206489</v>
      </c>
    </row>
    <row r="78" spans="1:30" ht="21.75">
      <c r="A78" s="8">
        <f>ROUND(V3/5,0)</f>
        <v>14</v>
      </c>
      <c r="B78" s="6"/>
      <c r="C78" s="6"/>
      <c r="D78" s="6"/>
      <c r="E78" s="6"/>
      <c r="F78" s="6">
        <f>+A78+1</f>
        <v>15</v>
      </c>
      <c r="I78" s="31">
        <v>2534</v>
      </c>
      <c r="J78" s="31">
        <v>191.5</v>
      </c>
      <c r="K78" s="31"/>
      <c r="L78" s="136"/>
      <c r="Y78" s="11">
        <f t="shared" si="2"/>
        <v>21</v>
      </c>
      <c r="Z78" s="11">
        <v>1.207013</v>
      </c>
      <c r="AA78" s="11">
        <v>1.207528</v>
      </c>
      <c r="AB78" s="11">
        <v>1.208036</v>
      </c>
      <c r="AC78" s="11">
        <v>1.210919</v>
      </c>
      <c r="AD78" s="11">
        <v>1.209027</v>
      </c>
    </row>
    <row r="79" spans="1:30" ht="21.75">
      <c r="A79" s="8">
        <f>V3-((A78-1)*5)</f>
        <v>4</v>
      </c>
      <c r="B79" s="6"/>
      <c r="C79" s="6"/>
      <c r="D79" s="6"/>
      <c r="E79" s="6"/>
      <c r="I79" s="31">
        <v>2535</v>
      </c>
      <c r="J79" s="31">
        <v>177.8</v>
      </c>
      <c r="K79" s="31"/>
      <c r="L79" s="136"/>
      <c r="Y79" s="11">
        <f t="shared" si="2"/>
        <v>22</v>
      </c>
      <c r="Z79" s="11">
        <v>1.209511</v>
      </c>
      <c r="AA79" s="11">
        <v>1.209987</v>
      </c>
      <c r="AB79" s="11">
        <v>1.210487</v>
      </c>
      <c r="AC79" s="11">
        <v>1.210129</v>
      </c>
      <c r="AD79" s="11">
        <v>1.211374</v>
      </c>
    </row>
    <row r="80" spans="1:30" ht="21.75">
      <c r="A80" s="8" t="s">
        <v>13</v>
      </c>
      <c r="B80" s="86">
        <f>IF($A$79&gt;=6,VLOOKUP($F$78,$X$3:$AC$38,$A$79-4),VLOOKUP($A$78,$X$3:$AC$38,$A$79+1))</f>
        <v>0.55453</v>
      </c>
      <c r="C80" s="86"/>
      <c r="D80" s="86"/>
      <c r="E80" s="86"/>
      <c r="I80" s="31">
        <v>2536</v>
      </c>
      <c r="J80" s="30">
        <v>168</v>
      </c>
      <c r="K80" s="31"/>
      <c r="L80" s="136"/>
      <c r="Y80" s="11">
        <f t="shared" si="2"/>
        <v>23</v>
      </c>
      <c r="Z80" s="11">
        <v>1.211823</v>
      </c>
      <c r="AA80" s="11">
        <v>1.212265</v>
      </c>
      <c r="AB80" s="11">
        <v>1.2127</v>
      </c>
      <c r="AC80" s="11">
        <v>1.215186</v>
      </c>
      <c r="AD80" s="11">
        <v>1.213552</v>
      </c>
    </row>
    <row r="81" spans="1:30" ht="21.75">
      <c r="A81" s="8" t="s">
        <v>14</v>
      </c>
      <c r="B81" s="86">
        <f>IF($A$79&gt;=6,VLOOKUP($F$78,$Y$58:$AD$97,$A$79-4),VLOOKUP($A$78,$Y$58:$AD$97,$A$79+1))</f>
        <v>1.188964</v>
      </c>
      <c r="C81" s="86"/>
      <c r="D81" s="86"/>
      <c r="E81" s="86"/>
      <c r="I81" s="31">
        <v>2537</v>
      </c>
      <c r="J81" s="31">
        <v>525.4</v>
      </c>
      <c r="K81" s="31"/>
      <c r="L81" s="136"/>
      <c r="Y81" s="11">
        <f t="shared" si="2"/>
        <v>24</v>
      </c>
      <c r="Z81" s="11">
        <v>1.213969</v>
      </c>
      <c r="AA81" s="11">
        <v>1.214381</v>
      </c>
      <c r="AB81" s="11">
        <v>1.214786</v>
      </c>
      <c r="AC81" s="11">
        <v>1.21855</v>
      </c>
      <c r="AD81" s="11">
        <v>1.21558</v>
      </c>
    </row>
    <row r="82" spans="2:30" ht="21.75">
      <c r="B82" s="6"/>
      <c r="C82" s="6"/>
      <c r="D82" s="6"/>
      <c r="E82" s="6"/>
      <c r="I82" s="31">
        <v>2538</v>
      </c>
      <c r="J82" s="31">
        <v>504.6</v>
      </c>
      <c r="K82" s="31"/>
      <c r="L82" s="136"/>
      <c r="Y82" s="11">
        <f t="shared" si="2"/>
        <v>25</v>
      </c>
      <c r="Z82" s="11">
        <v>1.216353</v>
      </c>
      <c r="AA82" s="11">
        <v>1.217105</v>
      </c>
      <c r="AB82" s="11">
        <v>1.217837</v>
      </c>
      <c r="AC82" s="11">
        <v>1.221858</v>
      </c>
      <c r="AD82" s="11">
        <v>1.219245</v>
      </c>
    </row>
    <row r="83" spans="1:30" ht="21.75">
      <c r="A83" s="8" t="s">
        <v>15</v>
      </c>
      <c r="B83" s="87">
        <f>B81/V6</f>
        <v>0.00716539507980532</v>
      </c>
      <c r="C83" s="87"/>
      <c r="D83" s="87"/>
      <c r="E83" s="87"/>
      <c r="I83" s="31">
        <v>2539</v>
      </c>
      <c r="J83" s="30">
        <v>364</v>
      </c>
      <c r="K83" s="31"/>
      <c r="L83" s="136"/>
      <c r="Y83" s="11">
        <f t="shared" si="2"/>
        <v>26</v>
      </c>
      <c r="Z83" s="11">
        <v>1.219923</v>
      </c>
      <c r="AA83" s="11">
        <v>1.220584</v>
      </c>
      <c r="AB83" s="11">
        <v>1.221229</v>
      </c>
      <c r="AC83" s="11">
        <v>1.224972</v>
      </c>
      <c r="AD83" s="11">
        <v>1.222473</v>
      </c>
    </row>
    <row r="84" spans="1:30" ht="21.75">
      <c r="A84" s="8" t="s">
        <v>16</v>
      </c>
      <c r="B84" s="88">
        <f>V4-(B80/B83)</f>
        <v>308.157091013861</v>
      </c>
      <c r="C84" s="87"/>
      <c r="D84" s="87"/>
      <c r="E84" s="87"/>
      <c r="I84" s="31">
        <v>2540</v>
      </c>
      <c r="J84" s="31">
        <v>292.7</v>
      </c>
      <c r="K84" s="31"/>
      <c r="L84" s="136"/>
      <c r="Y84" s="11">
        <f t="shared" si="2"/>
        <v>27</v>
      </c>
      <c r="Z84" s="11">
        <v>1.223073</v>
      </c>
      <c r="AA84" s="11">
        <v>1.222659</v>
      </c>
      <c r="AB84" s="11">
        <v>1.224232</v>
      </c>
      <c r="AC84" s="11">
        <v>1.230219</v>
      </c>
      <c r="AD84" s="11">
        <v>1.22534</v>
      </c>
    </row>
    <row r="85" spans="2:30" ht="21.75">
      <c r="B85" s="6"/>
      <c r="C85" s="6"/>
      <c r="D85" s="6"/>
      <c r="E85" s="6"/>
      <c r="I85" s="31">
        <v>2541</v>
      </c>
      <c r="J85" s="30">
        <v>152</v>
      </c>
      <c r="K85" s="31"/>
      <c r="L85" s="136"/>
      <c r="Y85" s="11">
        <f t="shared" si="2"/>
        <v>28</v>
      </c>
      <c r="Z85" s="11">
        <v>1.226657</v>
      </c>
      <c r="AA85" s="11">
        <v>1.227906</v>
      </c>
      <c r="AB85" s="11">
        <v>1.229092</v>
      </c>
      <c r="AC85" s="11">
        <v>1.235121</v>
      </c>
      <c r="AD85" s="11">
        <v>1.231292</v>
      </c>
    </row>
    <row r="86" spans="2:30" ht="21.75">
      <c r="B86" s="6"/>
      <c r="C86" s="6"/>
      <c r="D86" s="6"/>
      <c r="E86" s="6"/>
      <c r="I86" s="31">
        <v>2542</v>
      </c>
      <c r="J86" s="30">
        <v>184</v>
      </c>
      <c r="K86" s="31"/>
      <c r="L86" s="136"/>
      <c r="Y86" s="11">
        <f t="shared" si="2"/>
        <v>29</v>
      </c>
      <c r="Z86" s="11">
        <v>1.232316</v>
      </c>
      <c r="AA86" s="11">
        <v>1.233293</v>
      </c>
      <c r="AB86" s="11">
        <v>1.234227</v>
      </c>
      <c r="AC86" s="11">
        <v>1.235121</v>
      </c>
      <c r="AD86" s="11">
        <v>1.235977</v>
      </c>
    </row>
    <row r="87" spans="2:30" ht="21.75">
      <c r="B87" s="6"/>
      <c r="C87" s="6"/>
      <c r="D87" s="6"/>
      <c r="E87" s="6"/>
      <c r="I87" s="31">
        <v>2543</v>
      </c>
      <c r="J87" s="30">
        <v>154</v>
      </c>
      <c r="K87" s="31"/>
      <c r="L87" s="136"/>
      <c r="Y87" s="11">
        <f t="shared" si="2"/>
        <v>30</v>
      </c>
      <c r="Z87" s="11">
        <v>1.236799</v>
      </c>
      <c r="AA87" s="11">
        <v>1.237587</v>
      </c>
      <c r="AB87" s="11">
        <v>1.238345</v>
      </c>
      <c r="AC87" s="11">
        <v>1.239074</v>
      </c>
      <c r="AD87" s="11">
        <v>1.239775</v>
      </c>
    </row>
    <row r="88" spans="2:30" ht="21.75">
      <c r="B88" s="6"/>
      <c r="C88" s="6"/>
      <c r="D88" s="6"/>
      <c r="E88" s="6"/>
      <c r="I88" s="31">
        <v>2544</v>
      </c>
      <c r="J88" s="30">
        <v>496</v>
      </c>
      <c r="K88" s="31"/>
      <c r="L88" s="136"/>
      <c r="W88" s="10"/>
      <c r="Y88" s="11">
        <f t="shared" si="2"/>
        <v>31</v>
      </c>
      <c r="Z88" s="11">
        <v>1.240451</v>
      </c>
      <c r="AA88" s="11">
        <v>1.241102</v>
      </c>
      <c r="AB88" s="11">
        <v>1.241731</v>
      </c>
      <c r="AC88" s="11">
        <v>1.242338</v>
      </c>
      <c r="AD88" s="11">
        <v>1.242924</v>
      </c>
    </row>
    <row r="89" spans="2:30" ht="21.75">
      <c r="B89" s="6"/>
      <c r="C89" s="6"/>
      <c r="D89" s="6"/>
      <c r="E89" s="6"/>
      <c r="I89" s="31">
        <v>2545</v>
      </c>
      <c r="J89" s="31">
        <v>384.1</v>
      </c>
      <c r="K89" s="31"/>
      <c r="L89" s="136"/>
      <c r="Y89" s="11">
        <f t="shared" si="2"/>
        <v>32</v>
      </c>
      <c r="Z89" s="11">
        <v>1.243492</v>
      </c>
      <c r="AA89" s="11">
        <v>1.24404</v>
      </c>
      <c r="AB89" s="11">
        <v>1.244571</v>
      </c>
      <c r="AC89" s="11">
        <v>1.245086</v>
      </c>
      <c r="AD89" s="11">
        <v>1.245585</v>
      </c>
    </row>
    <row r="90" spans="2:30" ht="21.75">
      <c r="B90" s="6"/>
      <c r="C90" s="6"/>
      <c r="D90" s="6"/>
      <c r="E90" s="6"/>
      <c r="I90" s="31">
        <v>2546</v>
      </c>
      <c r="J90" s="30">
        <v>420</v>
      </c>
      <c r="K90" s="31"/>
      <c r="L90" s="136"/>
      <c r="Y90" s="11">
        <f t="shared" si="2"/>
        <v>33</v>
      </c>
      <c r="Z90" s="11">
        <v>1.246068</v>
      </c>
      <c r="AA90" s="11">
        <v>1.246538</v>
      </c>
      <c r="AB90" s="11">
        <v>1.246993</v>
      </c>
      <c r="AC90" s="11">
        <v>1.247436</v>
      </c>
      <c r="AD90" s="11">
        <v>1.247866</v>
      </c>
    </row>
    <row r="91" spans="2:30" ht="21.75">
      <c r="B91" s="6"/>
      <c r="C91" s="6"/>
      <c r="D91" s="6"/>
      <c r="E91" s="6"/>
      <c r="I91" s="31">
        <v>2547</v>
      </c>
      <c r="J91" s="89">
        <v>467</v>
      </c>
      <c r="K91" s="31"/>
      <c r="L91" s="136"/>
      <c r="Y91" s="11">
        <f t="shared" si="2"/>
        <v>34</v>
      </c>
      <c r="Z91" s="11">
        <v>1.248691</v>
      </c>
      <c r="AA91" s="11">
        <v>1.249472</v>
      </c>
      <c r="AB91" s="11">
        <v>1.250213</v>
      </c>
      <c r="AC91" s="11">
        <v>1.250916</v>
      </c>
      <c r="AD91" s="11">
        <v>1.251586</v>
      </c>
    </row>
    <row r="92" spans="2:30" ht="21.75">
      <c r="B92" s="6"/>
      <c r="C92" s="6"/>
      <c r="D92" s="6"/>
      <c r="E92" s="6"/>
      <c r="I92" s="31">
        <v>2548</v>
      </c>
      <c r="J92" s="89">
        <v>867.2</v>
      </c>
      <c r="K92" s="31"/>
      <c r="L92" s="136"/>
      <c r="Y92" s="11">
        <f t="shared" si="2"/>
        <v>35</v>
      </c>
      <c r="Z92" s="11">
        <v>1.252224</v>
      </c>
      <c r="AA92" s="11">
        <v>1.252832</v>
      </c>
      <c r="AB92" s="11">
        <v>1.253413</v>
      </c>
      <c r="AC92" s="11">
        <v>1.253969</v>
      </c>
      <c r="AD92" s="11">
        <v>1.254501</v>
      </c>
    </row>
    <row r="93" spans="2:30" ht="21.75">
      <c r="B93" s="6"/>
      <c r="C93" s="6"/>
      <c r="D93" s="6"/>
      <c r="E93" s="6"/>
      <c r="I93" s="78">
        <v>2549</v>
      </c>
      <c r="J93" s="89">
        <v>577.3</v>
      </c>
      <c r="K93" s="31"/>
      <c r="L93" s="136"/>
      <c r="Y93" s="11">
        <f t="shared" si="2"/>
        <v>36</v>
      </c>
      <c r="Z93" s="11">
        <v>1.25501</v>
      </c>
      <c r="AA93" s="11">
        <v>1.255499</v>
      </c>
      <c r="AB93" s="11">
        <v>1.255969</v>
      </c>
      <c r="AC93" s="11">
        <v>1.25642</v>
      </c>
      <c r="AD93" s="11">
        <v>1.256854</v>
      </c>
    </row>
    <row r="94" spans="2:30" ht="21.75">
      <c r="B94" s="6"/>
      <c r="C94" s="6"/>
      <c r="D94" s="6"/>
      <c r="E94" s="6"/>
      <c r="I94" s="78">
        <v>2550</v>
      </c>
      <c r="J94" s="89">
        <v>146.25</v>
      </c>
      <c r="K94" s="31"/>
      <c r="L94" s="136"/>
      <c r="Y94" s="11">
        <f t="shared" si="2"/>
        <v>37</v>
      </c>
      <c r="Z94" s="11">
        <v>1.257272</v>
      </c>
      <c r="AA94" s="11">
        <v>1.257675</v>
      </c>
      <c r="AB94" s="11">
        <v>2.258064</v>
      </c>
      <c r="AC94" s="11">
        <v>1.258438</v>
      </c>
      <c r="AD94" s="11">
        <v>1.2588</v>
      </c>
    </row>
    <row r="95" spans="2:30" ht="21.75">
      <c r="B95" s="6"/>
      <c r="C95" s="6"/>
      <c r="D95" s="6"/>
      <c r="E95" s="6"/>
      <c r="I95" s="31">
        <v>2551</v>
      </c>
      <c r="J95" s="31">
        <v>202.55</v>
      </c>
      <c r="K95" s="31"/>
      <c r="L95" s="136"/>
      <c r="Y95" s="11">
        <f t="shared" si="2"/>
        <v>38</v>
      </c>
      <c r="Z95" s="11">
        <v>1.259653</v>
      </c>
      <c r="AA95" s="11">
        <v>1.260439</v>
      </c>
      <c r="AB95" s="11">
        <v>1.261167</v>
      </c>
      <c r="AC95" s="11">
        <v>1.261841</v>
      </c>
      <c r="AD95" s="11">
        <v>1.263056</v>
      </c>
    </row>
    <row r="96" spans="2:30" ht="21.75">
      <c r="B96" s="6"/>
      <c r="C96" s="6"/>
      <c r="D96" s="6"/>
      <c r="E96" s="6"/>
      <c r="I96" s="78">
        <v>2552</v>
      </c>
      <c r="J96" s="89">
        <v>231</v>
      </c>
      <c r="K96" s="31"/>
      <c r="L96" s="136"/>
      <c r="Y96" s="11">
        <f t="shared" si="2"/>
        <v>39</v>
      </c>
      <c r="Z96" s="11">
        <v>1.26412</v>
      </c>
      <c r="AA96" s="11">
        <v>1.265061</v>
      </c>
      <c r="AB96" s="11">
        <v>1.265899</v>
      </c>
      <c r="AC96" s="11">
        <v>1.266651</v>
      </c>
      <c r="AD96" s="11">
        <v>1.267331</v>
      </c>
    </row>
    <row r="97" spans="2:28" ht="21.75">
      <c r="B97" s="6"/>
      <c r="C97" s="6"/>
      <c r="D97" s="6"/>
      <c r="E97" s="6"/>
      <c r="I97" s="78">
        <v>2553</v>
      </c>
      <c r="J97" s="78">
        <v>442.2</v>
      </c>
      <c r="K97" s="31"/>
      <c r="L97" s="136"/>
      <c r="Y97" s="11">
        <v>40</v>
      </c>
      <c r="Z97" s="11">
        <v>1.267948</v>
      </c>
      <c r="AA97" s="11">
        <v>1.268511</v>
      </c>
      <c r="AB97" s="11">
        <v>1.28255</v>
      </c>
    </row>
    <row r="98" spans="2:12" ht="21.75">
      <c r="B98" s="6"/>
      <c r="C98" s="6"/>
      <c r="D98" s="6"/>
      <c r="E98" s="6"/>
      <c r="I98" s="31">
        <v>2554</v>
      </c>
      <c r="J98" s="31">
        <v>816.8</v>
      </c>
      <c r="K98" s="31"/>
      <c r="L98" s="136"/>
    </row>
    <row r="99" spans="2:12" ht="21.75">
      <c r="B99" s="6"/>
      <c r="C99" s="6"/>
      <c r="D99" s="6"/>
      <c r="E99" s="6"/>
      <c r="I99" s="78">
        <v>2555</v>
      </c>
      <c r="J99" s="30">
        <v>227</v>
      </c>
      <c r="K99" s="31"/>
      <c r="L99" s="136"/>
    </row>
    <row r="100" spans="2:12" ht="21.75">
      <c r="B100" s="6"/>
      <c r="C100" s="6"/>
      <c r="D100" s="6"/>
      <c r="E100" s="6"/>
      <c r="I100" s="78">
        <v>2556</v>
      </c>
      <c r="J100" s="31">
        <v>345.2</v>
      </c>
      <c r="K100" s="31"/>
      <c r="L100" s="136"/>
    </row>
    <row r="101" spans="2:12" ht="21.75">
      <c r="B101" s="6"/>
      <c r="C101" s="6"/>
      <c r="D101" s="6"/>
      <c r="E101" s="6"/>
      <c r="I101" s="31">
        <v>2557</v>
      </c>
      <c r="J101" s="30">
        <v>270</v>
      </c>
      <c r="K101" s="31"/>
      <c r="L101" s="136"/>
    </row>
    <row r="102" spans="9:12" ht="21.75">
      <c r="I102" s="78">
        <v>2558</v>
      </c>
      <c r="J102" s="30">
        <v>177</v>
      </c>
      <c r="K102" s="31"/>
      <c r="L102" s="136"/>
    </row>
    <row r="103" spans="9:12" ht="21.75">
      <c r="I103" s="78">
        <v>2559</v>
      </c>
      <c r="J103" s="31">
        <v>363.75</v>
      </c>
      <c r="K103" s="31"/>
      <c r="L103" s="136"/>
    </row>
    <row r="104" spans="9:12" ht="21.75">
      <c r="I104" s="31">
        <v>2560</v>
      </c>
      <c r="J104" s="31">
        <v>270</v>
      </c>
      <c r="K104" s="31"/>
      <c r="L104" s="136"/>
    </row>
    <row r="105" spans="9:12" ht="21.75">
      <c r="I105" s="78">
        <v>2561</v>
      </c>
      <c r="J105" s="31">
        <v>329.75</v>
      </c>
      <c r="K105" s="31"/>
      <c r="L105" s="136"/>
    </row>
    <row r="106" spans="9:12" ht="21.75">
      <c r="I106" s="78">
        <v>2562</v>
      </c>
      <c r="J106" s="31">
        <v>142</v>
      </c>
      <c r="K106" s="31"/>
      <c r="L106" s="136"/>
    </row>
    <row r="107" spans="9:12" ht="21.75">
      <c r="I107" s="31">
        <v>2563</v>
      </c>
      <c r="J107" s="31">
        <v>201.2</v>
      </c>
      <c r="K107" s="31"/>
      <c r="L107" s="136"/>
    </row>
    <row r="108" spans="9:12" ht="21.75">
      <c r="I108" s="78">
        <v>2564</v>
      </c>
      <c r="J108" s="31">
        <v>145.4</v>
      </c>
      <c r="K108" s="31"/>
      <c r="L108" s="136"/>
    </row>
    <row r="109" spans="9:12" ht="21.75">
      <c r="I109" s="78">
        <v>2565</v>
      </c>
      <c r="J109" s="31">
        <v>575.75</v>
      </c>
      <c r="K109" s="31"/>
      <c r="L109" s="136"/>
    </row>
    <row r="110" spans="9:11" ht="18">
      <c r="I110" s="31"/>
      <c r="J110" s="31"/>
      <c r="K110" s="31"/>
    </row>
    <row r="111" spans="9:11" ht="18">
      <c r="I111" s="31"/>
      <c r="J111" s="31"/>
      <c r="K111" s="31"/>
    </row>
    <row r="112" spans="9:11" ht="18">
      <c r="I112" s="31"/>
      <c r="J112" s="31"/>
      <c r="K112" s="31"/>
    </row>
    <row r="113" spans="9:11" ht="18">
      <c r="I113" s="31"/>
      <c r="J113" s="31"/>
      <c r="K113" s="31"/>
    </row>
    <row r="114" spans="9:11" ht="18">
      <c r="I114" s="31"/>
      <c r="J114" s="31"/>
      <c r="K114" s="31"/>
    </row>
    <row r="115" spans="9:11" ht="18">
      <c r="I115" s="31"/>
      <c r="J115" s="31"/>
      <c r="K115" s="31"/>
    </row>
    <row r="116" spans="9:11" ht="18">
      <c r="I116" s="31"/>
      <c r="J116" s="31"/>
      <c r="K116" s="31"/>
    </row>
    <row r="117" spans="9:11" ht="18">
      <c r="I117" s="31"/>
      <c r="J117" s="31"/>
      <c r="K117" s="31"/>
    </row>
    <row r="118" spans="9:11" ht="18">
      <c r="I118" s="31"/>
      <c r="J118" s="31"/>
      <c r="K118" s="31"/>
    </row>
    <row r="119" spans="9:11" ht="18">
      <c r="I119" s="31"/>
      <c r="J119" s="31"/>
      <c r="K119" s="31"/>
    </row>
    <row r="120" spans="9:11" ht="18">
      <c r="I120" s="31"/>
      <c r="J120" s="31"/>
      <c r="K120" s="31"/>
    </row>
    <row r="121" spans="9:11" ht="18">
      <c r="I121" s="31"/>
      <c r="J121" s="31"/>
      <c r="K121" s="31"/>
    </row>
    <row r="122" spans="9:11" ht="18">
      <c r="I122" s="31"/>
      <c r="J122" s="31"/>
      <c r="K122" s="31"/>
    </row>
    <row r="123" spans="9:11" ht="18">
      <c r="I123" s="31"/>
      <c r="J123" s="31"/>
      <c r="K123" s="31"/>
    </row>
    <row r="124" spans="9:11" ht="18">
      <c r="I124" s="31"/>
      <c r="J124" s="31"/>
      <c r="K124" s="31"/>
    </row>
    <row r="125" spans="9:11" ht="18">
      <c r="I125" s="31"/>
      <c r="J125" s="31"/>
      <c r="K125" s="31"/>
    </row>
    <row r="126" spans="9:11" ht="18">
      <c r="I126" s="31"/>
      <c r="J126" s="31"/>
      <c r="K126" s="31"/>
    </row>
    <row r="127" spans="9:11" ht="18">
      <c r="I127" s="31"/>
      <c r="J127" s="31"/>
      <c r="K127" s="31"/>
    </row>
    <row r="128" spans="9:11" ht="18">
      <c r="I128" s="31"/>
      <c r="J128" s="31"/>
      <c r="K128" s="31"/>
    </row>
    <row r="129" spans="9:11" ht="18">
      <c r="I129" s="31"/>
      <c r="J129" s="31"/>
      <c r="K129" s="31"/>
    </row>
    <row r="130" spans="9:11" ht="18">
      <c r="I130" s="31"/>
      <c r="J130" s="31"/>
      <c r="K130" s="31"/>
    </row>
    <row r="131" spans="9:11" ht="18">
      <c r="I131" s="31"/>
      <c r="J131" s="31"/>
      <c r="K131" s="31"/>
    </row>
    <row r="132" spans="9:11" ht="18">
      <c r="I132" s="31"/>
      <c r="J132" s="31"/>
      <c r="K132" s="31"/>
    </row>
    <row r="133" spans="9:11" ht="18">
      <c r="I133" s="31"/>
      <c r="J133" s="31"/>
      <c r="K133" s="31"/>
    </row>
    <row r="134" spans="9:11" ht="18">
      <c r="I134" s="31"/>
      <c r="J134" s="31"/>
      <c r="K134" s="31"/>
    </row>
    <row r="135" spans="9:11" ht="18">
      <c r="I135" s="31"/>
      <c r="J135" s="31"/>
      <c r="K135" s="31"/>
    </row>
    <row r="136" spans="9:11" ht="18">
      <c r="I136" s="31"/>
      <c r="J136" s="31"/>
      <c r="K136" s="31"/>
    </row>
    <row r="137" spans="9:11" ht="18">
      <c r="I137" s="31"/>
      <c r="J137" s="31"/>
      <c r="K137" s="31"/>
    </row>
    <row r="138" spans="9:11" ht="18">
      <c r="I138" s="31"/>
      <c r="J138" s="31"/>
      <c r="K138" s="31"/>
    </row>
    <row r="139" spans="9:11" ht="18">
      <c r="I139" s="31"/>
      <c r="J139" s="31"/>
      <c r="K139" s="31"/>
    </row>
    <row r="140" spans="9:11" ht="18">
      <c r="I140" s="31"/>
      <c r="J140" s="31"/>
      <c r="K140" s="31"/>
    </row>
    <row r="141" spans="9:11" ht="18">
      <c r="I141" s="31"/>
      <c r="J141" s="31"/>
      <c r="K141" s="31"/>
    </row>
    <row r="142" spans="9:11" ht="18">
      <c r="I142" s="31"/>
      <c r="J142" s="31"/>
      <c r="K142" s="31"/>
    </row>
    <row r="143" spans="9:11" ht="18">
      <c r="I143" s="31"/>
      <c r="J143" s="31"/>
      <c r="K143" s="31"/>
    </row>
    <row r="144" spans="9:11" ht="18">
      <c r="I144" s="31"/>
      <c r="J144" s="31"/>
      <c r="K144" s="31"/>
    </row>
    <row r="145" spans="9:11" ht="18">
      <c r="I145" s="31"/>
      <c r="J145" s="31"/>
      <c r="K145" s="31"/>
    </row>
    <row r="146" spans="9:11" ht="18">
      <c r="I146" s="31"/>
      <c r="J146" s="31"/>
      <c r="K146" s="31"/>
    </row>
    <row r="147" spans="9:11" ht="18">
      <c r="I147" s="31"/>
      <c r="J147" s="31"/>
      <c r="K147" s="31"/>
    </row>
    <row r="148" spans="9:11" ht="18">
      <c r="I148" s="31"/>
      <c r="J148" s="31"/>
      <c r="K148" s="31"/>
    </row>
  </sheetData>
  <sheetProtection/>
  <mergeCells count="2">
    <mergeCell ref="A3:F3"/>
    <mergeCell ref="A4:F4"/>
  </mergeCells>
  <printOptions/>
  <pageMargins left="0.35433070866141736" right="0.07874015748031496" top="0.31496062992125984" bottom="0.31496062992125984" header="0.7086614173228347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48"/>
  <sheetViews>
    <sheetView zoomScale="75" zoomScaleNormal="75" zoomScalePageLayoutView="0" workbookViewId="0" topLeftCell="A22">
      <selection activeCell="U14" sqref="U13:U14"/>
    </sheetView>
  </sheetViews>
  <sheetFormatPr defaultColWidth="9.140625" defaultRowHeight="21.75"/>
  <cols>
    <col min="1" max="1" width="5.8515625" style="6" customWidth="1"/>
    <col min="2" max="2" width="7.8515625" style="7" customWidth="1"/>
    <col min="3" max="3" width="8.140625" style="7" customWidth="1"/>
    <col min="4" max="4" width="8.00390625" style="7" customWidth="1"/>
    <col min="5" max="5" width="8.140625" style="7" customWidth="1"/>
    <col min="6" max="6" width="8.140625" style="6" customWidth="1"/>
    <col min="7" max="15" width="6.140625" style="7" customWidth="1"/>
    <col min="16" max="19" width="5.8515625" style="7" customWidth="1"/>
    <col min="20" max="20" width="10.00390625" style="7" customWidth="1"/>
    <col min="21" max="21" width="9.140625" style="7" customWidth="1"/>
    <col min="22" max="22" width="9.8515625" style="7" bestFit="1" customWidth="1"/>
    <col min="23" max="23" width="10.7109375" style="7" customWidth="1"/>
    <col min="24" max="16384" width="9.140625" style="7" customWidth="1"/>
  </cols>
  <sheetData>
    <row r="1" spans="5:25" ht="22.5" customHeight="1">
      <c r="E1" s="8" t="s">
        <v>0</v>
      </c>
      <c r="F1" s="8" t="s">
        <v>0</v>
      </c>
      <c r="K1" s="9" t="s">
        <v>0</v>
      </c>
      <c r="T1" s="8" t="s">
        <v>23</v>
      </c>
      <c r="W1" s="10"/>
      <c r="Y1" s="9" t="s">
        <v>3</v>
      </c>
    </row>
    <row r="2" spans="5:23" ht="22.5" customHeight="1">
      <c r="E2" s="8" t="s">
        <v>0</v>
      </c>
      <c r="F2" s="8" t="s">
        <v>0</v>
      </c>
      <c r="K2" s="9" t="s">
        <v>0</v>
      </c>
      <c r="T2" s="9" t="s">
        <v>4</v>
      </c>
      <c r="W2" s="10"/>
    </row>
    <row r="3" spans="1:29" ht="22.5" customHeight="1">
      <c r="A3" s="157" t="s">
        <v>21</v>
      </c>
      <c r="B3" s="158"/>
      <c r="C3" s="158"/>
      <c r="D3" s="159"/>
      <c r="E3" s="8" t="s">
        <v>0</v>
      </c>
      <c r="F3" s="8" t="s">
        <v>0</v>
      </c>
      <c r="G3" s="7" t="s">
        <v>0</v>
      </c>
      <c r="H3" s="7" t="s">
        <v>0</v>
      </c>
      <c r="I3" s="7" t="s">
        <v>0</v>
      </c>
      <c r="K3" s="9" t="s">
        <v>0</v>
      </c>
      <c r="M3" s="11" t="s">
        <v>0</v>
      </c>
      <c r="T3" s="9" t="s">
        <v>5</v>
      </c>
      <c r="V3" s="12">
        <f>COUNT(J41:J106)</f>
        <v>66</v>
      </c>
      <c r="X3" s="11">
        <v>1</v>
      </c>
      <c r="Y3" s="13">
        <v>0.366513</v>
      </c>
      <c r="Z3" s="13">
        <v>0.404336</v>
      </c>
      <c r="AA3" s="13">
        <v>0.428593</v>
      </c>
      <c r="AB3" s="13">
        <v>0.445801</v>
      </c>
      <c r="AC3" s="13">
        <v>0.457994</v>
      </c>
    </row>
    <row r="4" spans="1:29" ht="21" customHeight="1">
      <c r="A4" s="160" t="s">
        <v>24</v>
      </c>
      <c r="B4" s="161"/>
      <c r="C4" s="161"/>
      <c r="D4" s="162"/>
      <c r="E4" s="6"/>
      <c r="F4" s="7"/>
      <c r="G4" s="7" t="s">
        <v>0</v>
      </c>
      <c r="H4" s="7" t="s">
        <v>0</v>
      </c>
      <c r="I4" s="7" t="s">
        <v>0</v>
      </c>
      <c r="K4" s="9" t="s">
        <v>0</v>
      </c>
      <c r="M4" s="14" t="s">
        <v>0</v>
      </c>
      <c r="T4" s="9" t="s">
        <v>6</v>
      </c>
      <c r="V4" s="15">
        <f>AVERAGE(J41:J106)</f>
        <v>389.085606060606</v>
      </c>
      <c r="X4" s="11">
        <f>X3+1</f>
        <v>2</v>
      </c>
      <c r="Y4" s="13">
        <v>0.469032</v>
      </c>
      <c r="Z4" s="13">
        <v>0.477353</v>
      </c>
      <c r="AA4" s="13">
        <v>0.484278</v>
      </c>
      <c r="AB4" s="13">
        <v>0.490151</v>
      </c>
      <c r="AC4" s="13">
        <v>0.495207</v>
      </c>
    </row>
    <row r="5" spans="1:29" ht="21" customHeight="1">
      <c r="A5" s="16" t="s">
        <v>1</v>
      </c>
      <c r="B5" s="17" t="s">
        <v>20</v>
      </c>
      <c r="C5" s="18" t="s">
        <v>1</v>
      </c>
      <c r="D5" s="19" t="s">
        <v>20</v>
      </c>
      <c r="E5" s="6"/>
      <c r="F5" s="7"/>
      <c r="K5" s="9" t="s">
        <v>0</v>
      </c>
      <c r="M5" s="14" t="s">
        <v>0</v>
      </c>
      <c r="T5" s="9" t="s">
        <v>7</v>
      </c>
      <c r="V5" s="15">
        <f>(VAR(J41:J106))</f>
        <v>26821.747751165552</v>
      </c>
      <c r="X5" s="11">
        <f>X4+1</f>
        <v>3</v>
      </c>
      <c r="Y5" s="13">
        <v>0.499614</v>
      </c>
      <c r="Z5" s="13">
        <v>0.503498</v>
      </c>
      <c r="AA5" s="13">
        <v>0.506951</v>
      </c>
      <c r="AB5" s="13">
        <v>0.510045</v>
      </c>
      <c r="AC5" s="13">
        <v>0.512836</v>
      </c>
    </row>
    <row r="6" spans="1:29" ht="21" customHeight="1">
      <c r="A6" s="20">
        <v>2497</v>
      </c>
      <c r="B6" s="21">
        <v>447</v>
      </c>
      <c r="C6" s="22">
        <v>2527</v>
      </c>
      <c r="D6" s="23">
        <v>313.4</v>
      </c>
      <c r="E6" s="6"/>
      <c r="F6" s="7"/>
      <c r="K6" s="9" t="s">
        <v>8</v>
      </c>
      <c r="M6" s="14" t="s">
        <v>0</v>
      </c>
      <c r="T6" s="9" t="s">
        <v>9</v>
      </c>
      <c r="V6" s="15">
        <f>STDEV(J41:J106)</f>
        <v>163.77346473457033</v>
      </c>
      <c r="X6" s="11">
        <f>X5+1</f>
        <v>4</v>
      </c>
      <c r="Y6" s="13">
        <v>0.515369</v>
      </c>
      <c r="Z6" s="13">
        <v>0.51768</v>
      </c>
      <c r="AA6" s="13">
        <v>0.519798</v>
      </c>
      <c r="AB6" s="13">
        <v>0.521749</v>
      </c>
      <c r="AC6" s="13">
        <v>0.523552</v>
      </c>
    </row>
    <row r="7" spans="1:29" ht="21" customHeight="1">
      <c r="A7" s="20">
        <v>2498</v>
      </c>
      <c r="B7" s="21">
        <v>340</v>
      </c>
      <c r="C7" s="22">
        <v>2528</v>
      </c>
      <c r="D7" s="23">
        <v>332.8</v>
      </c>
      <c r="E7" s="6"/>
      <c r="F7" s="7"/>
      <c r="X7" s="11">
        <f>X6+1</f>
        <v>5</v>
      </c>
      <c r="Y7" s="13">
        <v>0.525224</v>
      </c>
      <c r="Z7" s="13">
        <v>0.526779</v>
      </c>
      <c r="AA7" s="13">
        <v>0.528231</v>
      </c>
      <c r="AB7" s="13">
        <v>0.52959</v>
      </c>
      <c r="AC7" s="13">
        <v>0.530864</v>
      </c>
    </row>
    <row r="8" spans="1:29" ht="21" customHeight="1">
      <c r="A8" s="20">
        <v>2499</v>
      </c>
      <c r="B8" s="21">
        <v>460</v>
      </c>
      <c r="C8" s="22">
        <v>2529</v>
      </c>
      <c r="D8" s="23">
        <v>334</v>
      </c>
      <c r="E8" s="24"/>
      <c r="F8" s="24"/>
      <c r="X8" s="11">
        <v>6</v>
      </c>
      <c r="Y8" s="13">
        <v>0.532062</v>
      </c>
      <c r="Z8" s="13">
        <v>0.533191</v>
      </c>
      <c r="AA8" s="13">
        <v>0.534257</v>
      </c>
      <c r="AB8" s="13">
        <v>0.535266</v>
      </c>
      <c r="AC8" s="13">
        <v>0.536221</v>
      </c>
    </row>
    <row r="9" spans="1:29" ht="21" customHeight="1">
      <c r="A9" s="20">
        <v>2500</v>
      </c>
      <c r="B9" s="21">
        <v>433</v>
      </c>
      <c r="C9" s="22">
        <v>2530</v>
      </c>
      <c r="D9" s="23">
        <v>589.5</v>
      </c>
      <c r="E9" s="25"/>
      <c r="F9" s="25"/>
      <c r="U9" s="7" t="s">
        <v>17</v>
      </c>
      <c r="V9" s="26">
        <f>+B80</f>
        <v>0.553776</v>
      </c>
      <c r="X9" s="11">
        <f aca="true" t="shared" si="0" ref="X9:X38">X8+1</f>
        <v>7</v>
      </c>
      <c r="Y9" s="13">
        <v>0.541053</v>
      </c>
      <c r="Z9" s="13">
        <v>0.53799</v>
      </c>
      <c r="AA9" s="13">
        <v>0.538811</v>
      </c>
      <c r="AB9" s="13">
        <v>0.539593</v>
      </c>
      <c r="AC9" s="13">
        <v>0.54034</v>
      </c>
    </row>
    <row r="10" spans="1:29" ht="21" customHeight="1">
      <c r="A10" s="20">
        <v>2501</v>
      </c>
      <c r="B10" s="21">
        <v>384</v>
      </c>
      <c r="C10" s="22">
        <v>2531</v>
      </c>
      <c r="D10" s="23">
        <v>319.8</v>
      </c>
      <c r="E10" s="27"/>
      <c r="F10" s="28"/>
      <c r="U10" s="7" t="s">
        <v>18</v>
      </c>
      <c r="V10" s="26">
        <f>+B81</f>
        <v>1.181392</v>
      </c>
      <c r="X10" s="11">
        <f t="shared" si="0"/>
        <v>8</v>
      </c>
      <c r="Y10" s="13">
        <v>0.541053</v>
      </c>
      <c r="Z10" s="13">
        <v>0.541736</v>
      </c>
      <c r="AA10" s="13">
        <v>0.54239</v>
      </c>
      <c r="AB10" s="13">
        <v>0.543018</v>
      </c>
      <c r="AC10" s="13">
        <v>0.54362</v>
      </c>
    </row>
    <row r="11" spans="1:29" ht="21" customHeight="1">
      <c r="A11" s="20">
        <v>2502</v>
      </c>
      <c r="B11" s="21">
        <v>383</v>
      </c>
      <c r="C11" s="22">
        <v>2532</v>
      </c>
      <c r="D11" s="23">
        <v>227.8</v>
      </c>
      <c r="E11" s="29"/>
      <c r="F11" s="30"/>
      <c r="X11" s="11">
        <f t="shared" si="0"/>
        <v>9</v>
      </c>
      <c r="Y11" s="13">
        <v>0.544198</v>
      </c>
      <c r="Z11" s="13">
        <v>0.544754</v>
      </c>
      <c r="AA11" s="13">
        <v>0.545289</v>
      </c>
      <c r="AB11" s="13">
        <v>0.545805</v>
      </c>
      <c r="AC11" s="13">
        <v>0.546302</v>
      </c>
    </row>
    <row r="12" spans="1:29" ht="21" customHeight="1">
      <c r="A12" s="20">
        <v>2503</v>
      </c>
      <c r="B12" s="21">
        <v>324</v>
      </c>
      <c r="C12" s="22">
        <v>2533</v>
      </c>
      <c r="D12" s="23">
        <v>149</v>
      </c>
      <c r="E12" s="29"/>
      <c r="F12" s="30"/>
      <c r="X12" s="11">
        <f t="shared" si="0"/>
        <v>10</v>
      </c>
      <c r="Y12" s="13">
        <v>0.546781</v>
      </c>
      <c r="Z12" s="13">
        <v>0.547244</v>
      </c>
      <c r="AA12" s="13">
        <v>0.547691</v>
      </c>
      <c r="AB12" s="13">
        <v>0.548124</v>
      </c>
      <c r="AC12" s="13">
        <v>0.548542</v>
      </c>
    </row>
    <row r="13" spans="1:29" ht="21" customHeight="1">
      <c r="A13" s="20">
        <v>2504</v>
      </c>
      <c r="B13" s="21">
        <v>386</v>
      </c>
      <c r="C13" s="22">
        <v>2534</v>
      </c>
      <c r="D13" s="23">
        <v>191.5</v>
      </c>
      <c r="E13" s="29"/>
      <c r="F13" s="30"/>
      <c r="S13" s="31"/>
      <c r="X13" s="11">
        <f t="shared" si="0"/>
        <v>11</v>
      </c>
      <c r="Y13" s="13">
        <v>0.548947</v>
      </c>
      <c r="Z13" s="13">
        <v>0.549339</v>
      </c>
      <c r="AA13" s="13">
        <v>0.549719</v>
      </c>
      <c r="AB13" s="13">
        <v>0.550087</v>
      </c>
      <c r="AC13" s="13">
        <v>0.550445</v>
      </c>
    </row>
    <row r="14" spans="1:29" ht="21" customHeight="1">
      <c r="A14" s="20">
        <v>2505</v>
      </c>
      <c r="B14" s="21">
        <v>270</v>
      </c>
      <c r="C14" s="22">
        <v>2535</v>
      </c>
      <c r="D14" s="23">
        <v>177.8</v>
      </c>
      <c r="E14" s="29"/>
      <c r="F14" s="30"/>
      <c r="S14" s="31"/>
      <c r="X14" s="11">
        <f t="shared" si="0"/>
        <v>12</v>
      </c>
      <c r="Y14" s="13">
        <v>0.550792</v>
      </c>
      <c r="Z14" s="13">
        <v>0.551128</v>
      </c>
      <c r="AA14" s="13">
        <v>0.551456</v>
      </c>
      <c r="AB14" s="13">
        <v>0.551774</v>
      </c>
      <c r="AC14" s="13">
        <v>0.552084</v>
      </c>
    </row>
    <row r="15" spans="1:29" ht="21" customHeight="1">
      <c r="A15" s="20">
        <v>2506</v>
      </c>
      <c r="B15" s="21">
        <v>422</v>
      </c>
      <c r="C15" s="22">
        <v>2536</v>
      </c>
      <c r="D15" s="23">
        <v>168</v>
      </c>
      <c r="E15" s="29"/>
      <c r="F15" s="30"/>
      <c r="S15" s="27"/>
      <c r="X15" s="11">
        <f t="shared" si="0"/>
        <v>13</v>
      </c>
      <c r="Y15" s="13">
        <v>0.552385</v>
      </c>
      <c r="Z15" s="13">
        <v>0.552678</v>
      </c>
      <c r="AA15" s="13">
        <v>0.552963</v>
      </c>
      <c r="AB15" s="13">
        <v>0.553241</v>
      </c>
      <c r="AC15" s="13">
        <v>0.553513</v>
      </c>
    </row>
    <row r="16" spans="1:29" ht="21" customHeight="1">
      <c r="A16" s="20">
        <v>2507</v>
      </c>
      <c r="B16" s="21">
        <v>338</v>
      </c>
      <c r="C16" s="32">
        <v>2537</v>
      </c>
      <c r="D16" s="33">
        <v>525.4</v>
      </c>
      <c r="E16" s="29"/>
      <c r="F16" s="30"/>
      <c r="S16" s="31"/>
      <c r="X16" s="11">
        <f t="shared" si="0"/>
        <v>14</v>
      </c>
      <c r="Y16" s="13">
        <v>0.553776</v>
      </c>
      <c r="Z16" s="13">
        <v>0.554034</v>
      </c>
      <c r="AA16" s="13">
        <v>0.554285</v>
      </c>
      <c r="AB16" s="13">
        <v>0.55453</v>
      </c>
      <c r="AC16" s="13">
        <v>0.55477</v>
      </c>
    </row>
    <row r="17" spans="1:29" ht="21" customHeight="1">
      <c r="A17" s="20">
        <v>2508</v>
      </c>
      <c r="B17" s="21">
        <v>437</v>
      </c>
      <c r="C17" s="32">
        <v>2538</v>
      </c>
      <c r="D17" s="33">
        <v>504.6</v>
      </c>
      <c r="E17" s="29"/>
      <c r="F17" s="30"/>
      <c r="S17" s="31"/>
      <c r="X17" s="11">
        <f t="shared" si="0"/>
        <v>15</v>
      </c>
      <c r="Y17" s="13">
        <v>0.555004</v>
      </c>
      <c r="Z17" s="13">
        <v>0.555232</v>
      </c>
      <c r="AA17" s="13">
        <v>0.555455</v>
      </c>
      <c r="AB17" s="13">
        <v>0.555673</v>
      </c>
      <c r="AC17" s="13">
        <v>0.555887</v>
      </c>
    </row>
    <row r="18" spans="1:29" ht="21" customHeight="1">
      <c r="A18" s="20">
        <v>2509</v>
      </c>
      <c r="B18" s="21">
        <v>339</v>
      </c>
      <c r="C18" s="22">
        <v>2539</v>
      </c>
      <c r="D18" s="23">
        <v>364</v>
      </c>
      <c r="E18" s="29"/>
      <c r="F18" s="34"/>
      <c r="S18" s="31"/>
      <c r="X18" s="11">
        <f t="shared" si="0"/>
        <v>16</v>
      </c>
      <c r="Y18" s="13">
        <v>0.556095</v>
      </c>
      <c r="Z18" s="13">
        <v>0.556299</v>
      </c>
      <c r="AA18" s="13">
        <v>0.556499</v>
      </c>
      <c r="AB18" s="13">
        <v>0.556695</v>
      </c>
      <c r="AC18" s="13">
        <v>0.556886</v>
      </c>
    </row>
    <row r="19" spans="1:29" ht="21" customHeight="1">
      <c r="A19" s="20">
        <v>2510</v>
      </c>
      <c r="B19" s="21">
        <v>485</v>
      </c>
      <c r="C19" s="22">
        <v>2540</v>
      </c>
      <c r="D19" s="23">
        <v>292.7</v>
      </c>
      <c r="E19" s="29"/>
      <c r="F19" s="34"/>
      <c r="S19" s="31"/>
      <c r="X19" s="11">
        <f t="shared" si="0"/>
        <v>17</v>
      </c>
      <c r="Y19" s="13">
        <v>0.557073</v>
      </c>
      <c r="Z19" s="13">
        <v>0.557257</v>
      </c>
      <c r="AA19" s="13">
        <v>0.557437</v>
      </c>
      <c r="AB19" s="13">
        <v>0.557613</v>
      </c>
      <c r="AC19" s="13">
        <v>0.557786</v>
      </c>
    </row>
    <row r="20" spans="1:29" ht="21" customHeight="1">
      <c r="A20" s="20">
        <v>2511</v>
      </c>
      <c r="B20" s="35">
        <v>316</v>
      </c>
      <c r="C20" s="22">
        <v>2541</v>
      </c>
      <c r="D20" s="23">
        <v>152</v>
      </c>
      <c r="E20" s="29"/>
      <c r="F20" s="34"/>
      <c r="S20" s="31"/>
      <c r="X20" s="11">
        <f t="shared" si="0"/>
        <v>18</v>
      </c>
      <c r="Y20" s="13">
        <v>0.557955</v>
      </c>
      <c r="Z20" s="13">
        <v>0.558121</v>
      </c>
      <c r="AA20" s="13">
        <v>0.558284</v>
      </c>
      <c r="AB20" s="13">
        <v>0.558444</v>
      </c>
      <c r="AC20" s="13">
        <v>0.558601</v>
      </c>
    </row>
    <row r="21" spans="1:29" ht="21" customHeight="1">
      <c r="A21" s="20">
        <v>2512</v>
      </c>
      <c r="B21" s="35">
        <v>452</v>
      </c>
      <c r="C21" s="22">
        <v>2542</v>
      </c>
      <c r="D21" s="23">
        <v>184</v>
      </c>
      <c r="E21" s="29"/>
      <c r="F21" s="34"/>
      <c r="S21" s="31"/>
      <c r="X21" s="11">
        <f t="shared" si="0"/>
        <v>19</v>
      </c>
      <c r="Y21" s="13">
        <v>0.558755</v>
      </c>
      <c r="Z21" s="13">
        <v>0.558906</v>
      </c>
      <c r="AA21" s="13">
        <v>0.559055</v>
      </c>
      <c r="AB21" s="13">
        <v>0.559201</v>
      </c>
      <c r="AC21" s="13">
        <v>0.559344</v>
      </c>
    </row>
    <row r="22" spans="1:29" ht="21" customHeight="1">
      <c r="A22" s="20">
        <v>2513</v>
      </c>
      <c r="B22" s="21">
        <v>494</v>
      </c>
      <c r="C22" s="32">
        <v>2543</v>
      </c>
      <c r="D22" s="33">
        <v>154</v>
      </c>
      <c r="E22" s="29"/>
      <c r="F22" s="34"/>
      <c r="S22" s="31"/>
      <c r="X22" s="11">
        <f t="shared" si="0"/>
        <v>20</v>
      </c>
      <c r="Y22" s="13">
        <v>0.559484</v>
      </c>
      <c r="Z22" s="13">
        <v>0.559623</v>
      </c>
      <c r="AA22" s="13">
        <v>0.559758</v>
      </c>
      <c r="AB22" s="13">
        <v>0.559892</v>
      </c>
      <c r="AC22" s="13">
        <v>0.560023</v>
      </c>
    </row>
    <row r="23" spans="1:29" ht="21" customHeight="1">
      <c r="A23" s="20">
        <v>2514</v>
      </c>
      <c r="B23" s="21">
        <v>582</v>
      </c>
      <c r="C23" s="32">
        <v>2544</v>
      </c>
      <c r="D23" s="33">
        <v>496</v>
      </c>
      <c r="E23" s="29"/>
      <c r="F23" s="34"/>
      <c r="S23" s="31"/>
      <c r="X23" s="11">
        <f t="shared" si="0"/>
        <v>21</v>
      </c>
      <c r="Y23" s="13">
        <v>0.560152</v>
      </c>
      <c r="Z23" s="13">
        <v>0.560279</v>
      </c>
      <c r="AA23" s="13">
        <v>0.560404</v>
      </c>
      <c r="AB23" s="13">
        <v>0.560527</v>
      </c>
      <c r="AC23" s="13">
        <v>0.560647</v>
      </c>
    </row>
    <row r="24" spans="1:29" ht="21" customHeight="1">
      <c r="A24" s="20">
        <v>2515</v>
      </c>
      <c r="B24" s="21">
        <v>425</v>
      </c>
      <c r="C24" s="36">
        <v>2545</v>
      </c>
      <c r="D24" s="90">
        <v>384.1</v>
      </c>
      <c r="E24" s="29"/>
      <c r="F24" s="34"/>
      <c r="S24" s="31"/>
      <c r="X24" s="11">
        <f t="shared" si="0"/>
        <v>22</v>
      </c>
      <c r="Y24" s="13">
        <v>0.560766</v>
      </c>
      <c r="Z24" s="13">
        <v>0.560883</v>
      </c>
      <c r="AA24" s="13">
        <v>0.560998</v>
      </c>
      <c r="AB24" s="13">
        <v>0.561112</v>
      </c>
      <c r="AC24" s="13">
        <v>0.561223</v>
      </c>
    </row>
    <row r="25" spans="1:29" ht="21" customHeight="1">
      <c r="A25" s="20">
        <v>2516</v>
      </c>
      <c r="B25" s="21">
        <v>726</v>
      </c>
      <c r="C25" s="37">
        <v>2546</v>
      </c>
      <c r="D25" s="23">
        <v>420</v>
      </c>
      <c r="F25" s="7"/>
      <c r="S25" s="31"/>
      <c r="X25" s="11">
        <f t="shared" si="0"/>
        <v>23</v>
      </c>
      <c r="Y25" s="13">
        <v>0.561233</v>
      </c>
      <c r="Z25" s="13">
        <v>0.561441</v>
      </c>
      <c r="AA25" s="13">
        <v>0.561548</v>
      </c>
      <c r="AB25" s="13">
        <v>0.561653</v>
      </c>
      <c r="AC25" s="13">
        <v>0.561756</v>
      </c>
    </row>
    <row r="26" spans="1:29" ht="21" customHeight="1">
      <c r="A26" s="20">
        <v>2517</v>
      </c>
      <c r="B26" s="21">
        <v>590</v>
      </c>
      <c r="C26" s="36">
        <v>2547</v>
      </c>
      <c r="D26" s="23">
        <v>467</v>
      </c>
      <c r="F26" s="7"/>
      <c r="S26" s="31"/>
      <c r="X26" s="11">
        <f t="shared" si="0"/>
        <v>24</v>
      </c>
      <c r="Y26" s="13">
        <v>0.561858</v>
      </c>
      <c r="Z26" s="13">
        <v>0.561958</v>
      </c>
      <c r="AA26" s="13">
        <v>0.562057</v>
      </c>
      <c r="AB26" s="13">
        <v>0.562155</v>
      </c>
      <c r="AC26" s="13">
        <v>0.562251</v>
      </c>
    </row>
    <row r="27" spans="1:29" ht="21" customHeight="1">
      <c r="A27" s="20">
        <v>2518</v>
      </c>
      <c r="B27" s="35">
        <v>699</v>
      </c>
      <c r="C27" s="38">
        <v>2548</v>
      </c>
      <c r="D27" s="91">
        <v>867</v>
      </c>
      <c r="F27" s="7"/>
      <c r="S27" s="31"/>
      <c r="X27" s="11">
        <f t="shared" si="0"/>
        <v>25</v>
      </c>
      <c r="Y27" s="13">
        <v>0.562439</v>
      </c>
      <c r="Z27" s="13">
        <v>0.562623</v>
      </c>
      <c r="AA27" s="13">
        <v>0.562801</v>
      </c>
      <c r="AB27" s="13">
        <v>0.562974</v>
      </c>
      <c r="AC27" s="13">
        <v>0.563143</v>
      </c>
    </row>
    <row r="28" spans="1:29" ht="21" customHeight="1">
      <c r="A28" s="20">
        <v>2519</v>
      </c>
      <c r="B28" s="35">
        <v>505</v>
      </c>
      <c r="C28" s="39">
        <v>2549</v>
      </c>
      <c r="D28" s="92">
        <v>577</v>
      </c>
      <c r="F28" s="7"/>
      <c r="S28" s="31"/>
      <c r="X28" s="11">
        <f t="shared" si="0"/>
        <v>26</v>
      </c>
      <c r="Y28" s="13">
        <v>0.563307</v>
      </c>
      <c r="Z28" s="13">
        <v>0.563467</v>
      </c>
      <c r="AA28" s="13">
        <v>0.562624</v>
      </c>
      <c r="AB28" s="13">
        <v>0.563776</v>
      </c>
      <c r="AC28" s="13">
        <v>0.563924</v>
      </c>
    </row>
    <row r="29" spans="1:29" ht="21" customHeight="1">
      <c r="A29" s="20">
        <v>2520</v>
      </c>
      <c r="B29" s="40">
        <v>662</v>
      </c>
      <c r="C29" s="41">
        <v>2550</v>
      </c>
      <c r="D29" s="92">
        <v>146</v>
      </c>
      <c r="F29" s="7"/>
      <c r="S29" s="31"/>
      <c r="X29" s="11">
        <f t="shared" si="0"/>
        <v>27</v>
      </c>
      <c r="Y29" s="13">
        <v>0.564069</v>
      </c>
      <c r="Z29" s="13">
        <v>0.564211</v>
      </c>
      <c r="AA29" s="13">
        <v>0.564349</v>
      </c>
      <c r="AB29" s="13">
        <v>0.564484</v>
      </c>
      <c r="AC29" s="13">
        <v>0.564616</v>
      </c>
    </row>
    <row r="30" spans="1:29" ht="21" customHeight="1">
      <c r="A30" s="42">
        <v>2521</v>
      </c>
      <c r="B30" s="43">
        <v>569</v>
      </c>
      <c r="C30" s="37">
        <v>2551</v>
      </c>
      <c r="D30" s="44">
        <v>202.55</v>
      </c>
      <c r="E30" s="6"/>
      <c r="F30" s="7"/>
      <c r="S30" s="31"/>
      <c r="X30" s="11">
        <f t="shared" si="0"/>
        <v>28</v>
      </c>
      <c r="Y30" s="13">
        <v>0.564932</v>
      </c>
      <c r="Z30" s="13">
        <v>0.565232</v>
      </c>
      <c r="AA30" s="13">
        <v>0.565516</v>
      </c>
      <c r="AB30" s="13">
        <v>0.565785</v>
      </c>
      <c r="AC30" s="13">
        <v>0.566041</v>
      </c>
    </row>
    <row r="31" spans="1:29" ht="21" customHeight="1">
      <c r="A31" s="45">
        <v>2522</v>
      </c>
      <c r="B31" s="35">
        <v>461</v>
      </c>
      <c r="C31" s="39">
        <v>2552</v>
      </c>
      <c r="D31" s="44">
        <v>231</v>
      </c>
      <c r="E31" s="46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31"/>
      <c r="X31" s="11">
        <f t="shared" si="0"/>
        <v>29</v>
      </c>
      <c r="Y31" s="13">
        <v>0.566285</v>
      </c>
      <c r="Z31" s="13">
        <v>0.566517</v>
      </c>
      <c r="AA31" s="13">
        <v>0.566739</v>
      </c>
      <c r="AB31" s="13">
        <v>0.566951</v>
      </c>
      <c r="AC31" s="13">
        <v>0.567153</v>
      </c>
    </row>
    <row r="32" spans="1:29" ht="21.75" customHeight="1">
      <c r="A32" s="48">
        <v>2523</v>
      </c>
      <c r="B32" s="43">
        <v>474</v>
      </c>
      <c r="C32" s="41">
        <v>2553</v>
      </c>
      <c r="D32" s="93">
        <v>442.2</v>
      </c>
      <c r="E32" s="16" t="s">
        <v>1</v>
      </c>
      <c r="F32" s="99">
        <v>2557</v>
      </c>
      <c r="G32" s="100">
        <v>2558</v>
      </c>
      <c r="H32" s="100">
        <v>2559</v>
      </c>
      <c r="I32" s="100">
        <v>2560</v>
      </c>
      <c r="J32" s="100">
        <v>2561</v>
      </c>
      <c r="K32" s="100">
        <v>2562</v>
      </c>
      <c r="L32" s="100"/>
      <c r="M32" s="100"/>
      <c r="N32" s="100"/>
      <c r="O32" s="101"/>
      <c r="P32" s="49"/>
      <c r="Q32" s="49"/>
      <c r="S32" s="31"/>
      <c r="X32" s="11">
        <f t="shared" si="0"/>
        <v>30</v>
      </c>
      <c r="Y32" s="13">
        <v>0.567347</v>
      </c>
      <c r="Z32" s="13">
        <v>0.567533</v>
      </c>
      <c r="AA32" s="13">
        <v>0.567711</v>
      </c>
      <c r="AB32" s="13">
        <v>0.567883</v>
      </c>
      <c r="AC32" s="13">
        <v>0.568047</v>
      </c>
    </row>
    <row r="33" spans="1:29" ht="24" customHeight="1">
      <c r="A33" s="50">
        <v>2524</v>
      </c>
      <c r="B33" s="21">
        <v>478</v>
      </c>
      <c r="C33" s="38">
        <v>2554</v>
      </c>
      <c r="D33" s="94">
        <v>816.8</v>
      </c>
      <c r="E33" s="107" t="s">
        <v>20</v>
      </c>
      <c r="F33" s="102">
        <v>270</v>
      </c>
      <c r="G33" s="103">
        <v>177</v>
      </c>
      <c r="H33" s="104">
        <v>363.75</v>
      </c>
      <c r="I33" s="103">
        <v>270</v>
      </c>
      <c r="J33" s="104">
        <v>329.75</v>
      </c>
      <c r="K33" s="104">
        <v>142</v>
      </c>
      <c r="L33" s="97"/>
      <c r="M33" s="97"/>
      <c r="N33" s="97"/>
      <c r="O33" s="98"/>
      <c r="S33" s="31"/>
      <c r="X33" s="11">
        <f t="shared" si="0"/>
        <v>31</v>
      </c>
      <c r="Y33" s="13">
        <v>0.568205</v>
      </c>
      <c r="Z33" s="13">
        <v>0.568358</v>
      </c>
      <c r="AA33" s="13">
        <v>0.568505</v>
      </c>
      <c r="AB33" s="13">
        <v>0.568646</v>
      </c>
      <c r="AC33" s="13">
        <v>0.568783</v>
      </c>
    </row>
    <row r="34" spans="1:29" ht="24" customHeight="1">
      <c r="A34" s="48">
        <v>2525</v>
      </c>
      <c r="B34" s="43">
        <v>238</v>
      </c>
      <c r="C34" s="52">
        <v>2555</v>
      </c>
      <c r="D34" s="94">
        <v>227</v>
      </c>
      <c r="E34" s="53"/>
      <c r="F34" s="51"/>
      <c r="S34" s="31"/>
      <c r="X34" s="11">
        <f t="shared" si="0"/>
        <v>32</v>
      </c>
      <c r="Y34" s="13">
        <v>0.568915</v>
      </c>
      <c r="Z34" s="13">
        <v>0.569042</v>
      </c>
      <c r="AA34" s="13">
        <v>0.569166</v>
      </c>
      <c r="AB34" s="13">
        <v>0.569285</v>
      </c>
      <c r="AC34" s="13">
        <v>0.5694</v>
      </c>
    </row>
    <row r="35" spans="1:29" ht="21.75" customHeight="1">
      <c r="A35" s="54">
        <v>2526</v>
      </c>
      <c r="B35" s="55">
        <v>406</v>
      </c>
      <c r="C35" s="96">
        <v>2556</v>
      </c>
      <c r="D35" s="95">
        <v>345.2</v>
      </c>
      <c r="E35" s="56"/>
      <c r="F35" s="57"/>
      <c r="S35" s="31"/>
      <c r="T35" s="58"/>
      <c r="U35" s="58" t="s">
        <v>0</v>
      </c>
      <c r="X35" s="11">
        <f t="shared" si="0"/>
        <v>33</v>
      </c>
      <c r="Y35" s="13">
        <v>0.571552</v>
      </c>
      <c r="Z35" s="13">
        <v>0.571662</v>
      </c>
      <c r="AA35" s="13">
        <v>0.571767</v>
      </c>
      <c r="AB35" s="13">
        <v>0.571868</v>
      </c>
      <c r="AC35" s="13">
        <v>0.571965</v>
      </c>
    </row>
    <row r="36" spans="1:29" ht="18">
      <c r="A36" s="31"/>
      <c r="B36" s="59"/>
      <c r="C36" s="60" t="s">
        <v>10</v>
      </c>
      <c r="D36" s="61">
        <v>2</v>
      </c>
      <c r="E36" s="62">
        <v>3</v>
      </c>
      <c r="F36" s="62">
        <v>4</v>
      </c>
      <c r="G36" s="62">
        <v>5</v>
      </c>
      <c r="H36" s="62">
        <v>6</v>
      </c>
      <c r="I36" s="62">
        <v>10</v>
      </c>
      <c r="J36" s="62">
        <v>20</v>
      </c>
      <c r="K36" s="62">
        <v>25</v>
      </c>
      <c r="L36" s="62">
        <v>50</v>
      </c>
      <c r="M36" s="62">
        <v>100</v>
      </c>
      <c r="N36" s="62">
        <v>200</v>
      </c>
      <c r="O36" s="62">
        <v>500</v>
      </c>
      <c r="S36" s="31"/>
      <c r="X36" s="11">
        <f t="shared" si="0"/>
        <v>34</v>
      </c>
      <c r="Y36" s="13">
        <v>0.572587</v>
      </c>
      <c r="Z36" s="13">
        <v>0.572761</v>
      </c>
      <c r="AA36" s="13">
        <v>0.57292</v>
      </c>
      <c r="AB36" s="13">
        <v>0.573068</v>
      </c>
      <c r="AC36" s="13">
        <v>0.573333</v>
      </c>
    </row>
    <row r="37" spans="1:29" ht="18">
      <c r="A37" s="31"/>
      <c r="B37" s="59"/>
      <c r="C37" s="63" t="s">
        <v>2</v>
      </c>
      <c r="D37" s="63">
        <f aca="true" t="shared" si="1" ref="D37:O37">ROUND((((-LN(-LN(1-1/D36)))+$B$83*$B$84)/$B$83),2)</f>
        <v>363.13</v>
      </c>
      <c r="E37" s="63">
        <f t="shared" si="1"/>
        <v>437.46</v>
      </c>
      <c r="F37" s="63">
        <f t="shared" si="1"/>
        <v>485.03</v>
      </c>
      <c r="G37" s="63">
        <f t="shared" si="1"/>
        <v>520.25</v>
      </c>
      <c r="H37" s="63">
        <f t="shared" si="1"/>
        <v>548.26</v>
      </c>
      <c r="I37" s="63">
        <f t="shared" si="1"/>
        <v>624.28</v>
      </c>
      <c r="J37" s="63">
        <f t="shared" si="1"/>
        <v>724.07</v>
      </c>
      <c r="K37" s="63">
        <f t="shared" si="1"/>
        <v>755.72</v>
      </c>
      <c r="L37" s="63">
        <f t="shared" si="1"/>
        <v>853.23</v>
      </c>
      <c r="M37" s="63">
        <f t="shared" si="1"/>
        <v>950.02</v>
      </c>
      <c r="N37" s="63">
        <f t="shared" si="1"/>
        <v>1046.46</v>
      </c>
      <c r="O37" s="63">
        <f t="shared" si="1"/>
        <v>1173.69</v>
      </c>
      <c r="S37" s="31"/>
      <c r="X37" s="11">
        <f t="shared" si="0"/>
        <v>35</v>
      </c>
      <c r="Y37" s="13">
        <v>0.573564</v>
      </c>
      <c r="Z37" s="13">
        <v>0.573767</v>
      </c>
      <c r="AA37" s="13">
        <v>0.573947</v>
      </c>
      <c r="AB37" s="13">
        <v>0.574108</v>
      </c>
      <c r="AC37" s="13">
        <v>0.574253</v>
      </c>
    </row>
    <row r="38" spans="1:29" ht="20.25">
      <c r="A38" s="31"/>
      <c r="B38" s="59"/>
      <c r="C38" s="64"/>
      <c r="D38" s="65" t="s">
        <v>11</v>
      </c>
      <c r="E38" s="66"/>
      <c r="F38" s="67" t="s">
        <v>19</v>
      </c>
      <c r="G38" s="67"/>
      <c r="H38" s="67"/>
      <c r="I38" s="67"/>
      <c r="J38" s="67"/>
      <c r="K38" s="67"/>
      <c r="L38" s="67"/>
      <c r="M38" s="68"/>
      <c r="N38" s="68"/>
      <c r="O38" s="69"/>
      <c r="S38" s="31"/>
      <c r="X38" s="11">
        <f t="shared" si="0"/>
        <v>36</v>
      </c>
      <c r="Y38" s="13">
        <v>0.574383</v>
      </c>
      <c r="Z38" s="13">
        <v>0.574502</v>
      </c>
      <c r="AA38" s="13">
        <v>0.577216</v>
      </c>
      <c r="AB38" s="70"/>
      <c r="AC38" s="70"/>
    </row>
    <row r="39" spans="1:27" ht="18">
      <c r="A39" s="31"/>
      <c r="B39" s="59"/>
      <c r="C39" s="59"/>
      <c r="D39" s="59"/>
      <c r="E39" s="6"/>
      <c r="F39" s="7"/>
      <c r="S39" s="31"/>
      <c r="X39" s="11"/>
      <c r="Y39" s="11"/>
      <c r="Z39" s="11"/>
      <c r="AA39" s="11"/>
    </row>
    <row r="40" spans="1:28" ht="18">
      <c r="A40" s="29"/>
      <c r="B40" s="31"/>
      <c r="C40" s="31"/>
      <c r="D40" s="31"/>
      <c r="E40" s="28"/>
      <c r="S40" s="31"/>
      <c r="Y40" s="11"/>
      <c r="Z40" s="11"/>
      <c r="AA40" s="11"/>
      <c r="AB40" s="11"/>
    </row>
    <row r="41" spans="1:28" ht="18">
      <c r="A41" s="29"/>
      <c r="B41" s="59"/>
      <c r="C41" s="59"/>
      <c r="D41" s="59"/>
      <c r="E41" s="28"/>
      <c r="G41" s="71" t="s">
        <v>22</v>
      </c>
      <c r="I41" s="31">
        <v>2497</v>
      </c>
      <c r="J41" s="30">
        <v>447</v>
      </c>
      <c r="K41" s="31"/>
      <c r="S41" s="31"/>
      <c r="Y41" s="11"/>
      <c r="Z41" s="11"/>
      <c r="AA41" s="11"/>
      <c r="AB41" s="11"/>
    </row>
    <row r="42" spans="1:28" ht="18">
      <c r="A42" s="29"/>
      <c r="B42" s="72"/>
      <c r="C42" s="72"/>
      <c r="D42" s="72"/>
      <c r="E42" s="6"/>
      <c r="I42" s="31">
        <v>2498</v>
      </c>
      <c r="J42" s="30">
        <v>340</v>
      </c>
      <c r="K42" s="31"/>
      <c r="S42" s="31"/>
      <c r="Y42" s="11"/>
      <c r="Z42" s="11"/>
      <c r="AA42" s="11"/>
      <c r="AB42" s="11"/>
    </row>
    <row r="43" spans="1:28" ht="18">
      <c r="A43" s="29"/>
      <c r="B43" s="73"/>
      <c r="C43" s="73"/>
      <c r="D43" s="73"/>
      <c r="E43" s="6"/>
      <c r="I43" s="31">
        <v>2499</v>
      </c>
      <c r="J43" s="30">
        <v>460</v>
      </c>
      <c r="K43" s="31"/>
      <c r="S43" s="31"/>
      <c r="Y43" s="11"/>
      <c r="Z43" s="11"/>
      <c r="AA43" s="11"/>
      <c r="AB43" s="11"/>
    </row>
    <row r="44" spans="1:28" ht="18">
      <c r="A44" s="29"/>
      <c r="B44" s="72"/>
      <c r="C44" s="72"/>
      <c r="D44" s="72"/>
      <c r="E44" s="6"/>
      <c r="I44" s="31">
        <v>2500</v>
      </c>
      <c r="J44" s="30">
        <v>433</v>
      </c>
      <c r="K44" s="31"/>
      <c r="S44" s="31"/>
      <c r="Y44" s="11"/>
      <c r="Z44" s="11"/>
      <c r="AA44" s="11"/>
      <c r="AB44" s="11"/>
    </row>
    <row r="45" spans="1:28" ht="18">
      <c r="A45" s="29"/>
      <c r="B45" s="72"/>
      <c r="C45" s="72"/>
      <c r="D45" s="72"/>
      <c r="E45" s="74"/>
      <c r="I45" s="31">
        <v>2501</v>
      </c>
      <c r="J45" s="30">
        <v>384</v>
      </c>
      <c r="K45" s="31"/>
      <c r="S45" s="31"/>
      <c r="Y45" s="11"/>
      <c r="Z45" s="11"/>
      <c r="AA45" s="11"/>
      <c r="AB45" s="11"/>
    </row>
    <row r="46" spans="1:28" ht="18">
      <c r="A46" s="75"/>
      <c r="B46" s="76"/>
      <c r="C46" s="76"/>
      <c r="D46" s="76"/>
      <c r="E46" s="74"/>
      <c r="I46" s="31">
        <v>2502</v>
      </c>
      <c r="J46" s="30">
        <v>383</v>
      </c>
      <c r="K46" s="31"/>
      <c r="S46" s="31"/>
      <c r="Y46" s="11"/>
      <c r="Z46" s="11"/>
      <c r="AA46" s="11"/>
      <c r="AB46" s="11"/>
    </row>
    <row r="47" spans="1:28" ht="18">
      <c r="A47" s="75"/>
      <c r="B47" s="76"/>
      <c r="C47" s="76"/>
      <c r="D47" s="76"/>
      <c r="E47" s="74"/>
      <c r="I47" s="31">
        <v>2503</v>
      </c>
      <c r="J47" s="30">
        <v>324</v>
      </c>
      <c r="K47" s="31"/>
      <c r="S47" s="31"/>
      <c r="Y47" s="11"/>
      <c r="Z47" s="11"/>
      <c r="AA47" s="11"/>
      <c r="AB47" s="11"/>
    </row>
    <row r="48" spans="1:28" ht="18">
      <c r="A48" s="75"/>
      <c r="B48" s="76"/>
      <c r="C48" s="76"/>
      <c r="D48" s="76"/>
      <c r="E48" s="74"/>
      <c r="I48" s="31">
        <v>2504</v>
      </c>
      <c r="J48" s="30">
        <v>386</v>
      </c>
      <c r="K48" s="31"/>
      <c r="S48" s="31"/>
      <c r="Y48" s="11"/>
      <c r="Z48" s="11"/>
      <c r="AA48" s="11"/>
      <c r="AB48" s="11"/>
    </row>
    <row r="49" spans="1:28" ht="18">
      <c r="A49" s="75"/>
      <c r="B49" s="76"/>
      <c r="C49" s="76"/>
      <c r="D49" s="76"/>
      <c r="E49" s="74"/>
      <c r="I49" s="31">
        <v>2505</v>
      </c>
      <c r="J49" s="30">
        <v>270</v>
      </c>
      <c r="K49" s="31"/>
      <c r="S49" s="31"/>
      <c r="Y49" s="11"/>
      <c r="Z49" s="11"/>
      <c r="AA49" s="11"/>
      <c r="AB49" s="11"/>
    </row>
    <row r="50" spans="1:28" ht="18">
      <c r="A50" s="75"/>
      <c r="B50" s="76"/>
      <c r="C50" s="76"/>
      <c r="D50" s="76"/>
      <c r="E50" s="74"/>
      <c r="I50" s="31">
        <v>2506</v>
      </c>
      <c r="J50" s="30">
        <v>422</v>
      </c>
      <c r="K50" s="31"/>
      <c r="S50" s="31"/>
      <c r="Y50" s="11"/>
      <c r="Z50" s="11"/>
      <c r="AA50" s="11"/>
      <c r="AB50" s="11"/>
    </row>
    <row r="51" spans="1:28" ht="18">
      <c r="A51" s="75"/>
      <c r="B51" s="76"/>
      <c r="C51" s="76"/>
      <c r="D51" s="76"/>
      <c r="E51" s="74"/>
      <c r="I51" s="31">
        <v>2507</v>
      </c>
      <c r="J51" s="30">
        <v>338</v>
      </c>
      <c r="K51" s="31"/>
      <c r="S51" s="31"/>
      <c r="Y51" s="11"/>
      <c r="Z51" s="11"/>
      <c r="AA51" s="11"/>
      <c r="AB51" s="11"/>
    </row>
    <row r="52" spans="1:28" ht="18">
      <c r="A52" s="75"/>
      <c r="B52" s="76"/>
      <c r="C52" s="76"/>
      <c r="D52" s="76"/>
      <c r="E52" s="74"/>
      <c r="I52" s="31">
        <v>2508</v>
      </c>
      <c r="J52" s="30">
        <v>437</v>
      </c>
      <c r="K52" s="31"/>
      <c r="S52" s="31"/>
      <c r="Y52" s="11"/>
      <c r="Z52" s="11"/>
      <c r="AA52" s="11"/>
      <c r="AB52" s="11"/>
    </row>
    <row r="53" spans="1:28" ht="18">
      <c r="A53" s="75"/>
      <c r="B53" s="76"/>
      <c r="C53" s="76"/>
      <c r="D53" s="76"/>
      <c r="E53" s="74"/>
      <c r="I53" s="31">
        <v>2509</v>
      </c>
      <c r="J53" s="30">
        <v>339</v>
      </c>
      <c r="K53" s="31"/>
      <c r="S53" s="31"/>
      <c r="Y53" s="11"/>
      <c r="Z53" s="11"/>
      <c r="AA53" s="11"/>
      <c r="AB53" s="11"/>
    </row>
    <row r="54" spans="1:28" ht="18">
      <c r="A54" s="75"/>
      <c r="B54" s="74"/>
      <c r="C54" s="74"/>
      <c r="D54" s="74"/>
      <c r="E54" s="74"/>
      <c r="I54" s="31">
        <v>2510</v>
      </c>
      <c r="J54" s="30">
        <v>485</v>
      </c>
      <c r="K54" s="31"/>
      <c r="S54" s="31"/>
      <c r="Y54" s="11"/>
      <c r="Z54" s="11"/>
      <c r="AA54" s="11"/>
      <c r="AB54" s="11"/>
    </row>
    <row r="55" spans="1:28" ht="18">
      <c r="A55" s="75"/>
      <c r="B55" s="74"/>
      <c r="C55" s="74"/>
      <c r="D55" s="74"/>
      <c r="E55" s="74"/>
      <c r="I55" s="31">
        <v>2511</v>
      </c>
      <c r="J55" s="30">
        <v>316</v>
      </c>
      <c r="K55" s="31"/>
      <c r="S55" s="31"/>
      <c r="Y55" s="11"/>
      <c r="Z55" s="11"/>
      <c r="AA55" s="11"/>
      <c r="AB55" s="11"/>
    </row>
    <row r="56" spans="2:23" ht="18">
      <c r="B56" s="6"/>
      <c r="C56" s="6"/>
      <c r="D56" s="6"/>
      <c r="E56" s="6"/>
      <c r="I56" s="31">
        <v>2512</v>
      </c>
      <c r="J56" s="30">
        <v>452</v>
      </c>
      <c r="K56" s="31"/>
      <c r="S56" s="31"/>
      <c r="W56" s="9" t="s">
        <v>0</v>
      </c>
    </row>
    <row r="57" spans="2:26" ht="18">
      <c r="B57" s="6"/>
      <c r="C57" s="6"/>
      <c r="D57" s="6"/>
      <c r="E57" s="6"/>
      <c r="I57" s="31">
        <v>2513</v>
      </c>
      <c r="J57" s="30">
        <v>494</v>
      </c>
      <c r="K57" s="31"/>
      <c r="S57" s="31"/>
      <c r="Y57" s="9" t="s">
        <v>0</v>
      </c>
      <c r="Z57" s="9" t="s">
        <v>12</v>
      </c>
    </row>
    <row r="58" spans="2:30" ht="18">
      <c r="B58" s="6"/>
      <c r="C58" s="6"/>
      <c r="D58" s="6"/>
      <c r="E58" s="6"/>
      <c r="I58" s="31">
        <v>2514</v>
      </c>
      <c r="J58" s="30">
        <v>582</v>
      </c>
      <c r="K58" s="31"/>
      <c r="S58" s="31"/>
      <c r="Y58" s="11">
        <v>1</v>
      </c>
      <c r="Z58" s="77">
        <v>0</v>
      </c>
      <c r="AA58" s="11">
        <v>0.498384</v>
      </c>
      <c r="AB58" s="11">
        <v>0.643483</v>
      </c>
      <c r="AC58" s="11">
        <v>0.73147</v>
      </c>
      <c r="AD58" s="11">
        <v>0.792778</v>
      </c>
    </row>
    <row r="59" spans="2:30" ht="18">
      <c r="B59" s="6"/>
      <c r="C59" s="6"/>
      <c r="D59" s="6"/>
      <c r="E59" s="6"/>
      <c r="I59" s="31">
        <v>2515</v>
      </c>
      <c r="J59" s="30">
        <v>425</v>
      </c>
      <c r="K59" s="31"/>
      <c r="S59" s="31"/>
      <c r="Y59" s="11">
        <f aca="true" t="shared" si="2" ref="Y59:Y96">Y58+1</f>
        <v>2</v>
      </c>
      <c r="Z59" s="11">
        <v>0.838765</v>
      </c>
      <c r="AA59" s="11">
        <v>0.874926</v>
      </c>
      <c r="AB59" s="11">
        <v>0.904321</v>
      </c>
      <c r="AC59" s="11">
        <v>0.928816</v>
      </c>
      <c r="AD59" s="11">
        <v>0.949625</v>
      </c>
    </row>
    <row r="60" spans="2:30" ht="18">
      <c r="B60" s="6"/>
      <c r="C60" s="6"/>
      <c r="D60" s="6"/>
      <c r="E60" s="6"/>
      <c r="I60" s="31">
        <v>2516</v>
      </c>
      <c r="J60" s="30">
        <v>726</v>
      </c>
      <c r="K60" s="31"/>
      <c r="S60" s="31"/>
      <c r="Y60" s="11">
        <f t="shared" si="2"/>
        <v>3</v>
      </c>
      <c r="Z60" s="11">
        <v>0.96758</v>
      </c>
      <c r="AA60" s="11">
        <v>0.98327</v>
      </c>
      <c r="AB60" s="11">
        <v>0.997127</v>
      </c>
      <c r="AC60" s="11">
        <v>1.009478</v>
      </c>
      <c r="AD60" s="11">
        <v>1.020571</v>
      </c>
    </row>
    <row r="61" spans="2:30" ht="18">
      <c r="B61" s="6"/>
      <c r="C61" s="6"/>
      <c r="D61" s="6"/>
      <c r="E61" s="6"/>
      <c r="I61" s="31">
        <v>2517</v>
      </c>
      <c r="J61" s="30">
        <v>590</v>
      </c>
      <c r="K61" s="31"/>
      <c r="S61" s="31"/>
      <c r="Y61" s="11">
        <f t="shared" si="2"/>
        <v>4</v>
      </c>
      <c r="Z61" s="11">
        <v>1.030603</v>
      </c>
      <c r="AA61" s="11">
        <v>1.03973</v>
      </c>
      <c r="AB61" s="11">
        <v>1.048076</v>
      </c>
      <c r="AC61" s="11">
        <v>1.055746</v>
      </c>
      <c r="AD61" s="11">
        <v>1.062822</v>
      </c>
    </row>
    <row r="62" spans="2:30" ht="18">
      <c r="B62" s="6"/>
      <c r="C62" s="6"/>
      <c r="D62" s="6"/>
      <c r="E62" s="6"/>
      <c r="I62" s="31">
        <v>2518</v>
      </c>
      <c r="J62" s="30">
        <v>699</v>
      </c>
      <c r="K62" s="31"/>
      <c r="S62" s="78"/>
      <c r="Y62" s="11">
        <f t="shared" si="2"/>
        <v>5</v>
      </c>
      <c r="Z62" s="11">
        <v>1.069377</v>
      </c>
      <c r="AA62" s="11">
        <v>1.07547</v>
      </c>
      <c r="AB62" s="11">
        <v>1.08115</v>
      </c>
      <c r="AC62" s="11">
        <v>1.086464</v>
      </c>
      <c r="AD62" s="11">
        <v>1.091446</v>
      </c>
    </row>
    <row r="63" spans="1:30" ht="18">
      <c r="A63" s="8"/>
      <c r="B63" s="79"/>
      <c r="C63" s="79"/>
      <c r="D63" s="79"/>
      <c r="E63" s="79"/>
      <c r="F63" s="79"/>
      <c r="G63" s="12"/>
      <c r="H63" s="12"/>
      <c r="I63" s="80">
        <v>2519</v>
      </c>
      <c r="J63" s="81">
        <v>505</v>
      </c>
      <c r="K63" s="80"/>
      <c r="L63" s="12"/>
      <c r="M63" s="12"/>
      <c r="N63" s="12"/>
      <c r="O63" s="12"/>
      <c r="P63" s="12"/>
      <c r="Q63" s="12"/>
      <c r="R63" s="12"/>
      <c r="Y63" s="11">
        <f t="shared" si="2"/>
        <v>6</v>
      </c>
      <c r="Z63" s="11">
        <v>1.096128</v>
      </c>
      <c r="AA63" s="11">
        <v>1.100539</v>
      </c>
      <c r="AB63" s="11">
        <v>1.104703</v>
      </c>
      <c r="AC63" s="11">
        <v>1.108641</v>
      </c>
      <c r="AD63" s="11">
        <v>1.112374</v>
      </c>
    </row>
    <row r="64" spans="1:30" ht="36">
      <c r="A64" s="8"/>
      <c r="B64" s="82"/>
      <c r="C64" s="82"/>
      <c r="D64" s="82"/>
      <c r="E64" s="82"/>
      <c r="F64" s="82"/>
      <c r="G64" s="58"/>
      <c r="H64" s="58"/>
      <c r="I64" s="83">
        <v>2520</v>
      </c>
      <c r="J64" s="84">
        <v>662</v>
      </c>
      <c r="K64" s="85"/>
      <c r="L64" s="58"/>
      <c r="M64" s="58"/>
      <c r="N64" s="58"/>
      <c r="O64" s="58"/>
      <c r="P64" s="58"/>
      <c r="Q64" s="58"/>
      <c r="R64" s="58"/>
      <c r="Y64" s="11">
        <f t="shared" si="2"/>
        <v>7</v>
      </c>
      <c r="Z64" s="11">
        <v>1.115917</v>
      </c>
      <c r="AA64" s="11">
        <v>1.119285</v>
      </c>
      <c r="AB64" s="11">
        <v>1.122493</v>
      </c>
      <c r="AC64" s="11">
        <v>1.125552</v>
      </c>
      <c r="AD64" s="11">
        <v>1.123472</v>
      </c>
    </row>
    <row r="65" spans="2:30" ht="18">
      <c r="B65" s="6"/>
      <c r="C65" s="6"/>
      <c r="D65" s="6"/>
      <c r="E65" s="6"/>
      <c r="I65" s="31">
        <v>2521</v>
      </c>
      <c r="J65" s="30">
        <v>569</v>
      </c>
      <c r="K65" s="31"/>
      <c r="Y65" s="11">
        <f t="shared" si="2"/>
        <v>8</v>
      </c>
      <c r="Z65" s="11">
        <v>1.131265</v>
      </c>
      <c r="AA65" s="11">
        <v>1.133937</v>
      </c>
      <c r="AB65" s="11">
        <v>1.136498</v>
      </c>
      <c r="AC65" s="11">
        <v>1.138955</v>
      </c>
      <c r="AD65" s="11">
        <v>1.141315</v>
      </c>
    </row>
    <row r="66" spans="2:30" ht="18">
      <c r="B66" s="6"/>
      <c r="C66" s="6"/>
      <c r="D66" s="6"/>
      <c r="E66" s="6"/>
      <c r="I66" s="31">
        <v>2522</v>
      </c>
      <c r="J66" s="30">
        <v>461</v>
      </c>
      <c r="K66" s="31"/>
      <c r="Y66" s="11">
        <f t="shared" si="2"/>
        <v>9</v>
      </c>
      <c r="Z66" s="11">
        <v>1.143582</v>
      </c>
      <c r="AA66" s="11">
        <v>1.145764</v>
      </c>
      <c r="AB66" s="11">
        <v>1.147865</v>
      </c>
      <c r="AC66" s="11">
        <v>1.14989</v>
      </c>
      <c r="AD66" s="11">
        <v>1.151843</v>
      </c>
    </row>
    <row r="67" spans="2:30" ht="18">
      <c r="B67" s="6"/>
      <c r="C67" s="6"/>
      <c r="D67" s="6"/>
      <c r="E67" s="6"/>
      <c r="I67" s="31">
        <v>2523</v>
      </c>
      <c r="J67" s="30">
        <v>474</v>
      </c>
      <c r="K67" s="31"/>
      <c r="Y67" s="11">
        <f t="shared" si="2"/>
        <v>10</v>
      </c>
      <c r="Z67" s="11">
        <v>1.153728</v>
      </c>
      <c r="AA67" s="11">
        <v>1.155549</v>
      </c>
      <c r="AB67" s="11">
        <v>1.15731</v>
      </c>
      <c r="AC67" s="11">
        <v>1.16676</v>
      </c>
      <c r="AD67" s="11">
        <v>1.160661</v>
      </c>
    </row>
    <row r="68" spans="2:30" ht="18">
      <c r="B68" s="6"/>
      <c r="C68" s="6"/>
      <c r="D68" s="6"/>
      <c r="E68" s="6"/>
      <c r="I68" s="31">
        <v>2524</v>
      </c>
      <c r="J68" s="30">
        <v>478</v>
      </c>
      <c r="K68" s="31"/>
      <c r="Y68" s="11">
        <f t="shared" si="2"/>
        <v>11</v>
      </c>
      <c r="Z68" s="11">
        <v>1.162257</v>
      </c>
      <c r="AA68" s="11">
        <v>1.163804</v>
      </c>
      <c r="AB68" s="11">
        <v>1.165305</v>
      </c>
      <c r="AC68" s="11">
        <v>1.173438</v>
      </c>
      <c r="AD68" s="11">
        <v>1.168173</v>
      </c>
    </row>
    <row r="69" spans="2:30" ht="18">
      <c r="B69" s="6"/>
      <c r="C69" s="6"/>
      <c r="D69" s="6"/>
      <c r="E69" s="6"/>
      <c r="I69" s="31">
        <v>2525</v>
      </c>
      <c r="J69" s="30">
        <v>238</v>
      </c>
      <c r="K69" s="31"/>
      <c r="Y69" s="11">
        <f t="shared" si="2"/>
        <v>12</v>
      </c>
      <c r="Z69" s="11">
        <v>1.169546</v>
      </c>
      <c r="AA69" s="11">
        <v>1.17088</v>
      </c>
      <c r="AB69" s="11">
        <v>1.172176</v>
      </c>
      <c r="AC69" s="11">
        <v>1.179263</v>
      </c>
      <c r="AD69" s="11">
        <v>1.174665</v>
      </c>
    </row>
    <row r="70" spans="2:30" ht="18">
      <c r="B70" s="6"/>
      <c r="C70" s="6"/>
      <c r="D70" s="6"/>
      <c r="E70" s="6"/>
      <c r="I70" s="31">
        <v>2526</v>
      </c>
      <c r="J70" s="30">
        <v>406</v>
      </c>
      <c r="K70" s="31"/>
      <c r="Y70" s="11">
        <f t="shared" si="2"/>
        <v>13</v>
      </c>
      <c r="Z70" s="11">
        <v>1.17586</v>
      </c>
      <c r="AA70" s="11">
        <v>1.177024</v>
      </c>
      <c r="AB70" s="11">
        <v>1.178158</v>
      </c>
      <c r="AC70" s="11">
        <v>1.184398</v>
      </c>
      <c r="AD70" s="11">
        <v>1.180341</v>
      </c>
    </row>
    <row r="71" spans="2:30" ht="18">
      <c r="B71" s="6"/>
      <c r="C71" s="6"/>
      <c r="D71" s="6"/>
      <c r="E71" s="6"/>
      <c r="I71" s="31">
        <v>2527</v>
      </c>
      <c r="J71" s="31">
        <v>313.4</v>
      </c>
      <c r="K71" s="31"/>
      <c r="Y71" s="11">
        <f t="shared" si="2"/>
        <v>14</v>
      </c>
      <c r="Z71" s="11">
        <v>1.181392</v>
      </c>
      <c r="AA71" s="11">
        <v>1.182418</v>
      </c>
      <c r="AB71" s="11">
        <v>1.18342</v>
      </c>
      <c r="AC71" s="11">
        <v>1.188964</v>
      </c>
      <c r="AD71" s="11">
        <v>1.185353</v>
      </c>
    </row>
    <row r="72" spans="2:30" ht="18">
      <c r="B72" s="6"/>
      <c r="C72" s="6"/>
      <c r="D72" s="6"/>
      <c r="E72" s="6"/>
      <c r="I72" s="31">
        <v>2528</v>
      </c>
      <c r="J72" s="31">
        <v>332.8</v>
      </c>
      <c r="K72" s="31"/>
      <c r="Y72" s="11">
        <f t="shared" si="2"/>
        <v>15</v>
      </c>
      <c r="Z72" s="11">
        <v>1.186287</v>
      </c>
      <c r="AA72" s="11">
        <v>1.187199</v>
      </c>
      <c r="AB72" s="11">
        <v>1.188091</v>
      </c>
      <c r="AC72" s="11">
        <v>1.193056</v>
      </c>
      <c r="AD72" s="11">
        <v>1.189818</v>
      </c>
    </row>
    <row r="73" spans="2:30" ht="18">
      <c r="B73" s="6"/>
      <c r="C73" s="6"/>
      <c r="D73" s="6"/>
      <c r="E73" s="6"/>
      <c r="I73" s="31">
        <v>2529</v>
      </c>
      <c r="J73" s="31">
        <v>334</v>
      </c>
      <c r="K73" s="31"/>
      <c r="Y73" s="11">
        <f t="shared" si="2"/>
        <v>16</v>
      </c>
      <c r="Z73" s="11">
        <v>1.190653</v>
      </c>
      <c r="AA73" s="11">
        <v>1.191471</v>
      </c>
      <c r="AB73" s="11">
        <v>1.192272</v>
      </c>
      <c r="AC73" s="11">
        <v>1.196747</v>
      </c>
      <c r="AD73" s="11">
        <v>1.193824</v>
      </c>
    </row>
    <row r="74" spans="2:30" ht="18">
      <c r="B74" s="6"/>
      <c r="C74" s="6"/>
      <c r="D74" s="6"/>
      <c r="E74" s="6"/>
      <c r="I74" s="31">
        <v>2530</v>
      </c>
      <c r="J74" s="31">
        <v>589.5</v>
      </c>
      <c r="K74" s="31"/>
      <c r="Y74" s="11">
        <f t="shared" si="2"/>
        <v>17</v>
      </c>
      <c r="Z74" s="11">
        <v>1.194577</v>
      </c>
      <c r="AA74" s="11">
        <v>1.195315</v>
      </c>
      <c r="AB74" s="11">
        <v>1.196038</v>
      </c>
      <c r="AC74" s="11">
        <v>1.22298</v>
      </c>
      <c r="AD74" s="11">
        <v>1.197443</v>
      </c>
    </row>
    <row r="75" spans="2:30" ht="18">
      <c r="B75" s="6"/>
      <c r="C75" s="6"/>
      <c r="D75" s="6"/>
      <c r="E75" s="6"/>
      <c r="I75" s="31">
        <v>2531</v>
      </c>
      <c r="J75" s="31">
        <v>319.8</v>
      </c>
      <c r="K75" s="31"/>
      <c r="Y75" s="11">
        <f t="shared" si="2"/>
        <v>18</v>
      </c>
      <c r="Z75" s="11">
        <v>1.198126</v>
      </c>
      <c r="AA75" s="11">
        <v>1.198795</v>
      </c>
      <c r="AB75" s="11">
        <v>1.199453</v>
      </c>
      <c r="AC75" s="11">
        <v>1.203154</v>
      </c>
      <c r="AD75" s="11">
        <v>1.200731</v>
      </c>
    </row>
    <row r="76" spans="2:30" ht="18">
      <c r="B76" s="6"/>
      <c r="C76" s="6"/>
      <c r="D76" s="6"/>
      <c r="E76" s="6"/>
      <c r="I76" s="31">
        <v>2532</v>
      </c>
      <c r="J76" s="31">
        <v>227.8</v>
      </c>
      <c r="K76" s="31"/>
      <c r="Y76" s="11">
        <f t="shared" si="2"/>
        <v>19</v>
      </c>
      <c r="Z76" s="11">
        <v>1.201353</v>
      </c>
      <c r="AA76" s="11">
        <v>1.201964</v>
      </c>
      <c r="AB76" s="11">
        <v>1.202564</v>
      </c>
      <c r="AC76" s="11">
        <v>1.205956</v>
      </c>
      <c r="AD76" s="11">
        <v>1.203734</v>
      </c>
    </row>
    <row r="77" spans="2:30" ht="18">
      <c r="B77" s="6"/>
      <c r="C77" s="6"/>
      <c r="D77" s="6"/>
      <c r="E77" s="6"/>
      <c r="I77" s="31">
        <v>2533</v>
      </c>
      <c r="J77" s="30">
        <v>149</v>
      </c>
      <c r="K77" s="31"/>
      <c r="Y77" s="11">
        <f t="shared" si="2"/>
        <v>20</v>
      </c>
      <c r="Z77" s="11">
        <v>1.204304</v>
      </c>
      <c r="AA77" s="11">
        <v>1.204864</v>
      </c>
      <c r="AB77" s="11">
        <v>1.205414</v>
      </c>
      <c r="AC77" s="11">
        <v>1.208535</v>
      </c>
      <c r="AD77" s="11">
        <v>1.206489</v>
      </c>
    </row>
    <row r="78" spans="1:30" ht="18">
      <c r="A78" s="8">
        <f>ROUND(V3/5,0)</f>
        <v>13</v>
      </c>
      <c r="B78" s="6"/>
      <c r="C78" s="6"/>
      <c r="D78" s="6"/>
      <c r="E78" s="6"/>
      <c r="F78" s="6">
        <f>+A78+1</f>
        <v>14</v>
      </c>
      <c r="I78" s="31">
        <v>2534</v>
      </c>
      <c r="J78" s="31">
        <v>191.5</v>
      </c>
      <c r="K78" s="31"/>
      <c r="Y78" s="11">
        <f t="shared" si="2"/>
        <v>21</v>
      </c>
      <c r="Z78" s="11">
        <v>1.207013</v>
      </c>
      <c r="AA78" s="11">
        <v>1.207528</v>
      </c>
      <c r="AB78" s="11">
        <v>1.208036</v>
      </c>
      <c r="AC78" s="11">
        <v>1.210919</v>
      </c>
      <c r="AD78" s="11">
        <v>1.209027</v>
      </c>
    </row>
    <row r="79" spans="1:30" ht="18">
      <c r="A79" s="8">
        <f>V3-((A78-1)*5)</f>
        <v>6</v>
      </c>
      <c r="B79" s="6"/>
      <c r="C79" s="6"/>
      <c r="D79" s="6"/>
      <c r="E79" s="6"/>
      <c r="I79" s="31">
        <v>2535</v>
      </c>
      <c r="J79" s="31">
        <v>177.8</v>
      </c>
      <c r="K79" s="31"/>
      <c r="Y79" s="11">
        <f t="shared" si="2"/>
        <v>22</v>
      </c>
      <c r="Z79" s="11">
        <v>1.209511</v>
      </c>
      <c r="AA79" s="11">
        <v>1.209987</v>
      </c>
      <c r="AB79" s="11">
        <v>1.210487</v>
      </c>
      <c r="AC79" s="11">
        <v>1.210129</v>
      </c>
      <c r="AD79" s="11">
        <v>1.211374</v>
      </c>
    </row>
    <row r="80" spans="1:30" ht="18">
      <c r="A80" s="8" t="s">
        <v>13</v>
      </c>
      <c r="B80" s="86">
        <f>IF($A$79&gt;=6,VLOOKUP($F$78,$X$3:$AC$38,$A$79-4),VLOOKUP($A$78,$X$3:$AC$38,$A$79+1))</f>
        <v>0.553776</v>
      </c>
      <c r="C80" s="86"/>
      <c r="D80" s="86"/>
      <c r="E80" s="86"/>
      <c r="I80" s="31">
        <v>2536</v>
      </c>
      <c r="J80" s="30">
        <v>168</v>
      </c>
      <c r="K80" s="31"/>
      <c r="Y80" s="11">
        <f t="shared" si="2"/>
        <v>23</v>
      </c>
      <c r="Z80" s="11">
        <v>1.211823</v>
      </c>
      <c r="AA80" s="11">
        <v>1.212265</v>
      </c>
      <c r="AB80" s="11">
        <v>1.2127</v>
      </c>
      <c r="AC80" s="11">
        <v>1.215186</v>
      </c>
      <c r="AD80" s="11">
        <v>1.213552</v>
      </c>
    </row>
    <row r="81" spans="1:30" ht="18">
      <c r="A81" s="8" t="s">
        <v>14</v>
      </c>
      <c r="B81" s="86">
        <f>IF($A$79&gt;=6,VLOOKUP($F$78,$Y$58:$AD$97,$A$79-4),VLOOKUP($A$78,$Y$58:$AD$97,$A$79+1))</f>
        <v>1.181392</v>
      </c>
      <c r="C81" s="86"/>
      <c r="D81" s="86"/>
      <c r="E81" s="86"/>
      <c r="I81" s="31">
        <v>2537</v>
      </c>
      <c r="J81" s="31">
        <v>525.4</v>
      </c>
      <c r="K81" s="31"/>
      <c r="Y81" s="11">
        <f t="shared" si="2"/>
        <v>24</v>
      </c>
      <c r="Z81" s="11">
        <v>1.213969</v>
      </c>
      <c r="AA81" s="11">
        <v>1.214381</v>
      </c>
      <c r="AB81" s="11">
        <v>1.214786</v>
      </c>
      <c r="AC81" s="11">
        <v>1.21855</v>
      </c>
      <c r="AD81" s="11">
        <v>1.21558</v>
      </c>
    </row>
    <row r="82" spans="2:30" ht="18">
      <c r="B82" s="6"/>
      <c r="C82" s="6"/>
      <c r="D82" s="6"/>
      <c r="E82" s="6"/>
      <c r="I82" s="31">
        <v>2538</v>
      </c>
      <c r="J82" s="31">
        <v>504.6</v>
      </c>
      <c r="K82" s="31"/>
      <c r="Y82" s="11">
        <f t="shared" si="2"/>
        <v>25</v>
      </c>
      <c r="Z82" s="11">
        <v>1.216353</v>
      </c>
      <c r="AA82" s="11">
        <v>1.217105</v>
      </c>
      <c r="AB82" s="11">
        <v>1.217837</v>
      </c>
      <c r="AC82" s="11">
        <v>1.221858</v>
      </c>
      <c r="AD82" s="11">
        <v>1.219245</v>
      </c>
    </row>
    <row r="83" spans="1:30" ht="18">
      <c r="A83" s="8" t="s">
        <v>15</v>
      </c>
      <c r="B83" s="87">
        <f>B81/V6</f>
        <v>0.007213573956652237</v>
      </c>
      <c r="C83" s="87"/>
      <c r="D83" s="87"/>
      <c r="E83" s="87"/>
      <c r="I83" s="31">
        <v>2539</v>
      </c>
      <c r="J83" s="30">
        <v>364</v>
      </c>
      <c r="K83" s="31"/>
      <c r="Y83" s="11">
        <f t="shared" si="2"/>
        <v>26</v>
      </c>
      <c r="Z83" s="11">
        <v>1.219923</v>
      </c>
      <c r="AA83" s="11">
        <v>1.220584</v>
      </c>
      <c r="AB83" s="11">
        <v>1.221229</v>
      </c>
      <c r="AC83" s="11">
        <v>1.224972</v>
      </c>
      <c r="AD83" s="11">
        <v>1.222473</v>
      </c>
    </row>
    <row r="84" spans="1:30" ht="18">
      <c r="A84" s="8" t="s">
        <v>16</v>
      </c>
      <c r="B84" s="88">
        <f>V4-(B80/B83)</f>
        <v>312.3170024075836</v>
      </c>
      <c r="C84" s="87"/>
      <c r="D84" s="87"/>
      <c r="E84" s="87"/>
      <c r="I84" s="31">
        <v>2540</v>
      </c>
      <c r="J84" s="31">
        <v>292.7</v>
      </c>
      <c r="K84" s="31"/>
      <c r="Y84" s="11">
        <f t="shared" si="2"/>
        <v>27</v>
      </c>
      <c r="Z84" s="11">
        <v>1.223073</v>
      </c>
      <c r="AA84" s="11">
        <v>1.222659</v>
      </c>
      <c r="AB84" s="11">
        <v>1.224232</v>
      </c>
      <c r="AC84" s="11">
        <v>1.230219</v>
      </c>
      <c r="AD84" s="11">
        <v>1.22534</v>
      </c>
    </row>
    <row r="85" spans="2:30" ht="18">
      <c r="B85" s="6"/>
      <c r="C85" s="6"/>
      <c r="D85" s="6"/>
      <c r="E85" s="6"/>
      <c r="I85" s="31">
        <v>2541</v>
      </c>
      <c r="J85" s="30">
        <v>152</v>
      </c>
      <c r="K85" s="31"/>
      <c r="Y85" s="11">
        <f t="shared" si="2"/>
        <v>28</v>
      </c>
      <c r="Z85" s="11">
        <v>1.226657</v>
      </c>
      <c r="AA85" s="11">
        <v>1.227906</v>
      </c>
      <c r="AB85" s="11">
        <v>1.229092</v>
      </c>
      <c r="AC85" s="11">
        <v>1.235121</v>
      </c>
      <c r="AD85" s="11">
        <v>1.231292</v>
      </c>
    </row>
    <row r="86" spans="2:30" ht="18">
      <c r="B86" s="6"/>
      <c r="C86" s="6"/>
      <c r="D86" s="6"/>
      <c r="E86" s="6"/>
      <c r="I86" s="31">
        <v>2542</v>
      </c>
      <c r="J86" s="30">
        <v>184</v>
      </c>
      <c r="K86" s="31"/>
      <c r="Y86" s="11">
        <f t="shared" si="2"/>
        <v>29</v>
      </c>
      <c r="Z86" s="11">
        <v>1.232316</v>
      </c>
      <c r="AA86" s="11">
        <v>1.233293</v>
      </c>
      <c r="AB86" s="11">
        <v>1.234227</v>
      </c>
      <c r="AC86" s="11">
        <v>1.235121</v>
      </c>
      <c r="AD86" s="11">
        <v>1.235977</v>
      </c>
    </row>
    <row r="87" spans="2:30" ht="18">
      <c r="B87" s="6"/>
      <c r="C87" s="6"/>
      <c r="D87" s="6"/>
      <c r="E87" s="6"/>
      <c r="I87" s="31">
        <v>2543</v>
      </c>
      <c r="J87" s="30">
        <v>154</v>
      </c>
      <c r="K87" s="31"/>
      <c r="Y87" s="11">
        <f t="shared" si="2"/>
        <v>30</v>
      </c>
      <c r="Z87" s="11">
        <v>1.236799</v>
      </c>
      <c r="AA87" s="11">
        <v>1.237587</v>
      </c>
      <c r="AB87" s="11">
        <v>1.238345</v>
      </c>
      <c r="AC87" s="11">
        <v>1.239074</v>
      </c>
      <c r="AD87" s="11">
        <v>1.239775</v>
      </c>
    </row>
    <row r="88" spans="2:30" ht="18">
      <c r="B88" s="6"/>
      <c r="C88" s="6"/>
      <c r="D88" s="6"/>
      <c r="E88" s="6"/>
      <c r="I88" s="31">
        <v>2544</v>
      </c>
      <c r="J88" s="30">
        <v>496</v>
      </c>
      <c r="K88" s="31"/>
      <c r="W88" s="10"/>
      <c r="Y88" s="11">
        <f t="shared" si="2"/>
        <v>31</v>
      </c>
      <c r="Z88" s="11">
        <v>1.240451</v>
      </c>
      <c r="AA88" s="11">
        <v>1.241102</v>
      </c>
      <c r="AB88" s="11">
        <v>1.241731</v>
      </c>
      <c r="AC88" s="11">
        <v>1.242338</v>
      </c>
      <c r="AD88" s="11">
        <v>1.242924</v>
      </c>
    </row>
    <row r="89" spans="2:30" ht="18">
      <c r="B89" s="6"/>
      <c r="C89" s="6"/>
      <c r="D89" s="6"/>
      <c r="E89" s="6"/>
      <c r="I89" s="31">
        <v>2545</v>
      </c>
      <c r="J89" s="31">
        <v>384.1</v>
      </c>
      <c r="K89" s="31"/>
      <c r="Y89" s="11">
        <f t="shared" si="2"/>
        <v>32</v>
      </c>
      <c r="Z89" s="11">
        <v>1.243492</v>
      </c>
      <c r="AA89" s="11">
        <v>1.24404</v>
      </c>
      <c r="AB89" s="11">
        <v>1.244571</v>
      </c>
      <c r="AC89" s="11">
        <v>1.245086</v>
      </c>
      <c r="AD89" s="11">
        <v>1.245585</v>
      </c>
    </row>
    <row r="90" spans="2:30" ht="18">
      <c r="B90" s="6"/>
      <c r="C90" s="6"/>
      <c r="D90" s="6"/>
      <c r="E90" s="6"/>
      <c r="I90" s="31">
        <v>2546</v>
      </c>
      <c r="J90" s="30">
        <v>420</v>
      </c>
      <c r="K90" s="31"/>
      <c r="Y90" s="11">
        <f t="shared" si="2"/>
        <v>33</v>
      </c>
      <c r="Z90" s="11">
        <v>1.246068</v>
      </c>
      <c r="AA90" s="11">
        <v>1.246538</v>
      </c>
      <c r="AB90" s="11">
        <v>1.246993</v>
      </c>
      <c r="AC90" s="11">
        <v>1.247436</v>
      </c>
      <c r="AD90" s="11">
        <v>1.247866</v>
      </c>
    </row>
    <row r="91" spans="2:30" ht="18">
      <c r="B91" s="6"/>
      <c r="C91" s="6"/>
      <c r="D91" s="6"/>
      <c r="E91" s="6"/>
      <c r="I91" s="31">
        <v>2547</v>
      </c>
      <c r="J91" s="89">
        <v>467</v>
      </c>
      <c r="K91" s="31"/>
      <c r="Y91" s="11">
        <f t="shared" si="2"/>
        <v>34</v>
      </c>
      <c r="Z91" s="11">
        <v>1.248691</v>
      </c>
      <c r="AA91" s="11">
        <v>1.249472</v>
      </c>
      <c r="AB91" s="11">
        <v>1.250213</v>
      </c>
      <c r="AC91" s="11">
        <v>1.250916</v>
      </c>
      <c r="AD91" s="11">
        <v>1.251586</v>
      </c>
    </row>
    <row r="92" spans="2:30" ht="18">
      <c r="B92" s="6"/>
      <c r="C92" s="6"/>
      <c r="D92" s="6"/>
      <c r="E92" s="6"/>
      <c r="I92" s="31">
        <v>2548</v>
      </c>
      <c r="J92" s="89">
        <v>867</v>
      </c>
      <c r="K92" s="31"/>
      <c r="Y92" s="11">
        <f t="shared" si="2"/>
        <v>35</v>
      </c>
      <c r="Z92" s="11">
        <v>1.252224</v>
      </c>
      <c r="AA92" s="11">
        <v>1.252832</v>
      </c>
      <c r="AB92" s="11">
        <v>1.253413</v>
      </c>
      <c r="AC92" s="11">
        <v>1.253969</v>
      </c>
      <c r="AD92" s="11">
        <v>1.254501</v>
      </c>
    </row>
    <row r="93" spans="2:30" ht="18">
      <c r="B93" s="6"/>
      <c r="C93" s="6"/>
      <c r="D93" s="6"/>
      <c r="E93" s="6"/>
      <c r="I93" s="78">
        <v>2549</v>
      </c>
      <c r="J93" s="89">
        <v>577</v>
      </c>
      <c r="K93" s="31"/>
      <c r="Y93" s="11">
        <f t="shared" si="2"/>
        <v>36</v>
      </c>
      <c r="Z93" s="11">
        <v>1.25501</v>
      </c>
      <c r="AA93" s="11">
        <v>1.255499</v>
      </c>
      <c r="AB93" s="11">
        <v>1.255969</v>
      </c>
      <c r="AC93" s="11">
        <v>1.25642</v>
      </c>
      <c r="AD93" s="11">
        <v>1.256854</v>
      </c>
    </row>
    <row r="94" spans="2:30" ht="18">
      <c r="B94" s="6"/>
      <c r="C94" s="6"/>
      <c r="D94" s="6"/>
      <c r="E94" s="6"/>
      <c r="I94" s="78">
        <v>2550</v>
      </c>
      <c r="J94" s="89">
        <v>146</v>
      </c>
      <c r="K94" s="31"/>
      <c r="Y94" s="11">
        <f t="shared" si="2"/>
        <v>37</v>
      </c>
      <c r="Z94" s="11">
        <v>1.257272</v>
      </c>
      <c r="AA94" s="11">
        <v>1.257675</v>
      </c>
      <c r="AB94" s="11">
        <v>2.258064</v>
      </c>
      <c r="AC94" s="11">
        <v>1.258438</v>
      </c>
      <c r="AD94" s="11">
        <v>1.2588</v>
      </c>
    </row>
    <row r="95" spans="2:30" ht="18">
      <c r="B95" s="6"/>
      <c r="C95" s="6"/>
      <c r="D95" s="6"/>
      <c r="E95" s="6"/>
      <c r="I95" s="31">
        <v>2551</v>
      </c>
      <c r="J95" s="31">
        <v>202.55</v>
      </c>
      <c r="K95" s="31"/>
      <c r="Y95" s="11">
        <f t="shared" si="2"/>
        <v>38</v>
      </c>
      <c r="Z95" s="11">
        <v>1.259653</v>
      </c>
      <c r="AA95" s="11">
        <v>1.260439</v>
      </c>
      <c r="AB95" s="11">
        <v>1.261167</v>
      </c>
      <c r="AC95" s="11">
        <v>1.261841</v>
      </c>
      <c r="AD95" s="11">
        <v>1.263056</v>
      </c>
    </row>
    <row r="96" spans="2:30" ht="18">
      <c r="B96" s="6"/>
      <c r="C96" s="6"/>
      <c r="D96" s="6"/>
      <c r="E96" s="6"/>
      <c r="I96" s="78">
        <v>2552</v>
      </c>
      <c r="J96" s="89">
        <v>231</v>
      </c>
      <c r="K96" s="31"/>
      <c r="Y96" s="11">
        <f t="shared" si="2"/>
        <v>39</v>
      </c>
      <c r="Z96" s="11">
        <v>1.26412</v>
      </c>
      <c r="AA96" s="11">
        <v>1.265061</v>
      </c>
      <c r="AB96" s="11">
        <v>1.265899</v>
      </c>
      <c r="AC96" s="11">
        <v>1.266651</v>
      </c>
      <c r="AD96" s="11">
        <v>1.267331</v>
      </c>
    </row>
    <row r="97" spans="2:28" ht="18">
      <c r="B97" s="6"/>
      <c r="C97" s="6"/>
      <c r="D97" s="6"/>
      <c r="E97" s="6"/>
      <c r="I97" s="78">
        <v>2553</v>
      </c>
      <c r="J97" s="78">
        <v>442.2</v>
      </c>
      <c r="K97" s="31"/>
      <c r="Y97" s="11">
        <v>40</v>
      </c>
      <c r="Z97" s="11">
        <v>1.267948</v>
      </c>
      <c r="AA97" s="11">
        <v>1.268511</v>
      </c>
      <c r="AB97" s="11">
        <v>1.28255</v>
      </c>
    </row>
    <row r="98" spans="2:11" ht="18">
      <c r="B98" s="6"/>
      <c r="C98" s="6"/>
      <c r="D98" s="6"/>
      <c r="E98" s="6"/>
      <c r="I98" s="31">
        <v>2554</v>
      </c>
      <c r="J98" s="31">
        <v>816.8</v>
      </c>
      <c r="K98" s="31"/>
    </row>
    <row r="99" spans="2:11" ht="18">
      <c r="B99" s="6"/>
      <c r="C99" s="6"/>
      <c r="D99" s="6"/>
      <c r="E99" s="6"/>
      <c r="I99" s="78">
        <v>2555</v>
      </c>
      <c r="J99" s="30">
        <v>227</v>
      </c>
      <c r="K99" s="31"/>
    </row>
    <row r="100" spans="2:11" ht="18">
      <c r="B100" s="6"/>
      <c r="C100" s="6"/>
      <c r="D100" s="6"/>
      <c r="E100" s="6"/>
      <c r="I100" s="78">
        <v>2556</v>
      </c>
      <c r="J100" s="31">
        <v>345.2</v>
      </c>
      <c r="K100" s="31"/>
    </row>
    <row r="101" spans="2:11" ht="18">
      <c r="B101" s="6"/>
      <c r="C101" s="6"/>
      <c r="D101" s="6"/>
      <c r="E101" s="6"/>
      <c r="I101" s="31">
        <v>2557</v>
      </c>
      <c r="J101" s="30">
        <v>270</v>
      </c>
      <c r="K101" s="31"/>
    </row>
    <row r="102" spans="9:11" ht="18">
      <c r="I102" s="78">
        <v>2558</v>
      </c>
      <c r="J102" s="30">
        <v>177</v>
      </c>
      <c r="K102" s="31"/>
    </row>
    <row r="103" spans="9:11" ht="18">
      <c r="I103" s="78">
        <v>2559</v>
      </c>
      <c r="J103" s="31">
        <v>363.75</v>
      </c>
      <c r="K103" s="31"/>
    </row>
    <row r="104" spans="9:11" ht="18">
      <c r="I104" s="31">
        <v>2560</v>
      </c>
      <c r="J104" s="31">
        <v>270</v>
      </c>
      <c r="K104" s="31"/>
    </row>
    <row r="105" spans="9:11" ht="18">
      <c r="I105" s="78">
        <v>2561</v>
      </c>
      <c r="J105" s="31">
        <v>329.75</v>
      </c>
      <c r="K105" s="31"/>
    </row>
    <row r="106" spans="9:11" ht="18">
      <c r="I106" s="78">
        <v>2562</v>
      </c>
      <c r="J106" s="31">
        <v>142</v>
      </c>
      <c r="K106" s="31"/>
    </row>
    <row r="107" spans="9:11" ht="18">
      <c r="I107" s="31"/>
      <c r="J107" s="31"/>
      <c r="K107" s="31"/>
    </row>
    <row r="108" spans="9:11" ht="18">
      <c r="I108" s="31"/>
      <c r="J108" s="31"/>
      <c r="K108" s="31"/>
    </row>
    <row r="109" spans="9:11" ht="18">
      <c r="I109" s="31"/>
      <c r="J109" s="31"/>
      <c r="K109" s="31"/>
    </row>
    <row r="110" spans="9:11" ht="18">
      <c r="I110" s="31"/>
      <c r="J110" s="31"/>
      <c r="K110" s="31"/>
    </row>
    <row r="111" spans="9:11" ht="18">
      <c r="I111" s="31"/>
      <c r="J111" s="31"/>
      <c r="K111" s="31"/>
    </row>
    <row r="112" spans="9:11" ht="18">
      <c r="I112" s="31"/>
      <c r="J112" s="31"/>
      <c r="K112" s="31"/>
    </row>
    <row r="113" spans="9:11" ht="18">
      <c r="I113" s="31"/>
      <c r="J113" s="31"/>
      <c r="K113" s="31"/>
    </row>
    <row r="114" spans="9:11" ht="18">
      <c r="I114" s="31"/>
      <c r="J114" s="31"/>
      <c r="K114" s="31"/>
    </row>
    <row r="115" spans="9:11" ht="18">
      <c r="I115" s="31"/>
      <c r="J115" s="31"/>
      <c r="K115" s="31"/>
    </row>
    <row r="116" spans="9:11" ht="18">
      <c r="I116" s="31"/>
      <c r="J116" s="31"/>
      <c r="K116" s="31"/>
    </row>
    <row r="117" spans="9:11" ht="18">
      <c r="I117" s="31"/>
      <c r="J117" s="31"/>
      <c r="K117" s="31"/>
    </row>
    <row r="118" spans="9:11" ht="18">
      <c r="I118" s="31"/>
      <c r="J118" s="31"/>
      <c r="K118" s="31"/>
    </row>
    <row r="119" spans="9:11" ht="18">
      <c r="I119" s="31"/>
      <c r="J119" s="31"/>
      <c r="K119" s="31"/>
    </row>
    <row r="120" spans="9:11" ht="18">
      <c r="I120" s="31"/>
      <c r="J120" s="31"/>
      <c r="K120" s="31"/>
    </row>
    <row r="121" spans="9:11" ht="18">
      <c r="I121" s="31"/>
      <c r="J121" s="31"/>
      <c r="K121" s="31"/>
    </row>
    <row r="122" spans="9:11" ht="18">
      <c r="I122" s="31"/>
      <c r="J122" s="31"/>
      <c r="K122" s="31"/>
    </row>
    <row r="123" spans="9:11" ht="18">
      <c r="I123" s="31"/>
      <c r="J123" s="31"/>
      <c r="K123" s="31"/>
    </row>
    <row r="124" spans="9:11" ht="18">
      <c r="I124" s="31"/>
      <c r="J124" s="31"/>
      <c r="K124" s="31"/>
    </row>
    <row r="125" spans="9:11" ht="18">
      <c r="I125" s="31"/>
      <c r="J125" s="31"/>
      <c r="K125" s="31"/>
    </row>
    <row r="126" spans="9:11" ht="18">
      <c r="I126" s="31"/>
      <c r="J126" s="31"/>
      <c r="K126" s="31"/>
    </row>
    <row r="127" spans="9:11" ht="18">
      <c r="I127" s="31"/>
      <c r="J127" s="31"/>
      <c r="K127" s="31"/>
    </row>
    <row r="128" spans="9:11" ht="18">
      <c r="I128" s="31"/>
      <c r="J128" s="31"/>
      <c r="K128" s="31"/>
    </row>
    <row r="129" spans="9:11" ht="18">
      <c r="I129" s="31"/>
      <c r="J129" s="31"/>
      <c r="K129" s="31"/>
    </row>
    <row r="130" spans="9:11" ht="18">
      <c r="I130" s="31"/>
      <c r="J130" s="31"/>
      <c r="K130" s="31"/>
    </row>
    <row r="131" spans="9:11" ht="18">
      <c r="I131" s="31"/>
      <c r="J131" s="31"/>
      <c r="K131" s="31"/>
    </row>
    <row r="132" spans="9:11" ht="18">
      <c r="I132" s="31"/>
      <c r="J132" s="31"/>
      <c r="K132" s="31"/>
    </row>
    <row r="133" spans="9:11" ht="18">
      <c r="I133" s="31"/>
      <c r="J133" s="31"/>
      <c r="K133" s="31"/>
    </row>
    <row r="134" spans="9:11" ht="18">
      <c r="I134" s="31"/>
      <c r="J134" s="31"/>
      <c r="K134" s="31"/>
    </row>
    <row r="135" spans="9:11" ht="18">
      <c r="I135" s="31"/>
      <c r="J135" s="31"/>
      <c r="K135" s="31"/>
    </row>
    <row r="136" spans="9:11" ht="18">
      <c r="I136" s="31"/>
      <c r="J136" s="31"/>
      <c r="K136" s="31"/>
    </row>
    <row r="137" spans="9:11" ht="18">
      <c r="I137" s="31"/>
      <c r="J137" s="31"/>
      <c r="K137" s="31"/>
    </row>
    <row r="138" spans="9:11" ht="18">
      <c r="I138" s="31"/>
      <c r="J138" s="31"/>
      <c r="K138" s="31"/>
    </row>
    <row r="139" spans="9:11" ht="18">
      <c r="I139" s="31"/>
      <c r="J139" s="31"/>
      <c r="K139" s="31"/>
    </row>
    <row r="140" spans="9:11" ht="18">
      <c r="I140" s="31"/>
      <c r="J140" s="31"/>
      <c r="K140" s="31"/>
    </row>
    <row r="141" spans="9:11" ht="18">
      <c r="I141" s="31"/>
      <c r="J141" s="31"/>
      <c r="K141" s="31"/>
    </row>
    <row r="142" spans="9:11" ht="18">
      <c r="I142" s="31"/>
      <c r="J142" s="31"/>
      <c r="K142" s="31"/>
    </row>
    <row r="143" spans="9:11" ht="18">
      <c r="I143" s="31"/>
      <c r="J143" s="31"/>
      <c r="K143" s="31"/>
    </row>
    <row r="144" spans="9:11" ht="18">
      <c r="I144" s="31"/>
      <c r="J144" s="31"/>
      <c r="K144" s="31"/>
    </row>
    <row r="145" spans="9:11" ht="18">
      <c r="I145" s="31"/>
      <c r="J145" s="31"/>
      <c r="K145" s="31"/>
    </row>
    <row r="146" spans="9:11" ht="18">
      <c r="I146" s="31"/>
      <c r="J146" s="31"/>
      <c r="K146" s="31"/>
    </row>
    <row r="147" spans="9:11" ht="18">
      <c r="I147" s="31"/>
      <c r="J147" s="31"/>
      <c r="K147" s="31"/>
    </row>
    <row r="148" spans="9:11" ht="18">
      <c r="I148" s="31"/>
      <c r="J148" s="31"/>
      <c r="K148" s="31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84"/>
  <sheetViews>
    <sheetView zoomScalePageLayoutView="0" workbookViewId="0" topLeftCell="A1">
      <selection activeCell="L11" sqref="L11"/>
    </sheetView>
  </sheetViews>
  <sheetFormatPr defaultColWidth="9.140625" defaultRowHeight="21.75"/>
  <sheetData>
    <row r="2" spans="2:3" ht="21.75">
      <c r="B2" s="105"/>
      <c r="C2" s="105"/>
    </row>
    <row r="3" spans="2:3" ht="21.75">
      <c r="B3" s="105"/>
      <c r="C3" s="106"/>
    </row>
    <row r="4" spans="2:3" ht="21.75">
      <c r="B4" s="105"/>
      <c r="C4" s="106"/>
    </row>
    <row r="5" spans="2:3" ht="21.75">
      <c r="B5" s="105"/>
      <c r="C5" s="106"/>
    </row>
    <row r="6" spans="2:3" ht="21.75">
      <c r="B6" s="105"/>
      <c r="C6" s="106"/>
    </row>
    <row r="7" spans="2:3" ht="21.75">
      <c r="B7" s="105"/>
      <c r="C7" s="106"/>
    </row>
    <row r="8" spans="2:3" ht="21.75">
      <c r="B8" s="105"/>
      <c r="C8" s="106"/>
    </row>
    <row r="9" spans="2:3" ht="21.75">
      <c r="B9" s="105"/>
      <c r="C9" s="106"/>
    </row>
    <row r="10" spans="2:3" ht="21.75">
      <c r="B10" s="105"/>
      <c r="C10" s="106"/>
    </row>
    <row r="11" spans="2:3" ht="21.75">
      <c r="B11" s="105"/>
      <c r="C11" s="106"/>
    </row>
    <row r="12" spans="2:3" ht="21.75">
      <c r="B12" s="105"/>
      <c r="C12" s="106"/>
    </row>
    <row r="78" spans="1:2" ht="21.75">
      <c r="A78" s="4">
        <f>ROUND(V3/5,0)</f>
        <v>0</v>
      </c>
      <c r="B78" s="1"/>
    </row>
    <row r="79" spans="1:2" ht="21.75">
      <c r="A79" s="4">
        <f>V3-((A78-1)*5)</f>
        <v>5</v>
      </c>
      <c r="B79" s="1"/>
    </row>
    <row r="80" spans="1:2" ht="21.75">
      <c r="A80" s="4" t="s">
        <v>13</v>
      </c>
      <c r="B80" s="2">
        <v>0.551128</v>
      </c>
    </row>
    <row r="81" spans="1:2" ht="21.75">
      <c r="A81" s="4" t="s">
        <v>14</v>
      </c>
      <c r="B81" s="2">
        <v>1.17088</v>
      </c>
    </row>
    <row r="82" spans="1:2" ht="21.75">
      <c r="A82" s="1"/>
      <c r="B82" s="1"/>
    </row>
    <row r="83" spans="1:2" ht="21.75">
      <c r="A83" s="4" t="s">
        <v>15</v>
      </c>
      <c r="B83" s="3">
        <v>0.007436669174080361</v>
      </c>
    </row>
    <row r="84" spans="1:2" ht="21.75">
      <c r="A84" s="4" t="s">
        <v>16</v>
      </c>
      <c r="B84" s="5">
        <v>324.8053899799259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Settabooth Pisanrat</cp:lastModifiedBy>
  <cp:lastPrinted>2021-07-28T06:26:42Z</cp:lastPrinted>
  <dcterms:created xsi:type="dcterms:W3CDTF">2001-08-27T04:05:15Z</dcterms:created>
  <dcterms:modified xsi:type="dcterms:W3CDTF">2023-06-07T06:13:47Z</dcterms:modified>
  <cp:category/>
  <cp:version/>
  <cp:contentType/>
  <cp:contentStatus/>
</cp:coreProperties>
</file>