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P.1 (2)" sheetId="1" r:id="rId1"/>
    <sheet name="รอบปีน้ำสูงสุด 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<sst xmlns="http://schemas.openxmlformats.org/spreadsheetml/2006/main" count="106" uniqueCount="27">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</sst>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60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0" fontId="0" fillId="0" borderId="0" xfId="0" applyNumberFormat="1" applyAlignment="1" applyProtection="1">
      <alignment horizontal="center"/>
      <protection/>
    </xf>
    <xf numFmtId="206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0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 horizontal="left"/>
      <protection/>
    </xf>
    <xf numFmtId="201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05" fontId="3" fillId="0" borderId="0" xfId="0" applyNumberFormat="1" applyFont="1" applyAlignment="1" applyProtection="1">
      <alignment/>
      <protection/>
    </xf>
    <xf numFmtId="203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2" fontId="7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06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202" fontId="7" fillId="0" borderId="17" xfId="0" applyNumberFormat="1" applyFont="1" applyFill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7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202" fontId="7" fillId="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202" fontId="7" fillId="0" borderId="21" xfId="0" applyNumberFormat="1" applyFont="1" applyFill="1" applyBorder="1" applyAlignment="1">
      <alignment/>
    </xf>
    <xf numFmtId="202" fontId="7" fillId="0" borderId="17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202" fontId="9" fillId="0" borderId="0" xfId="0" applyNumberFormat="1" applyFont="1" applyBorder="1" applyAlignment="1" applyProtection="1">
      <alignment/>
      <protection/>
    </xf>
    <xf numFmtId="1" fontId="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202" fontId="7" fillId="0" borderId="24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04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>
      <alignment horizontal="right"/>
    </xf>
    <xf numFmtId="1" fontId="5" fillId="4" borderId="27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05" fontId="3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/>
      <protection/>
    </xf>
    <xf numFmtId="204" fontId="3" fillId="0" borderId="0" xfId="0" applyNumberFormat="1" applyFont="1" applyAlignment="1" applyProtection="1">
      <alignment horizontal="center"/>
      <protection/>
    </xf>
    <xf numFmtId="207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 horizontal="right" vertical="justify"/>
      <protection/>
    </xf>
    <xf numFmtId="204" fontId="3" fillId="0" borderId="0" xfId="0" applyNumberFormat="1" applyFont="1" applyBorder="1" applyAlignment="1" applyProtection="1">
      <alignment/>
      <protection/>
    </xf>
    <xf numFmtId="206" fontId="3" fillId="0" borderId="0" xfId="0" applyNumberFormat="1" applyFont="1" applyAlignment="1" applyProtection="1">
      <alignment horizontal="left"/>
      <protection/>
    </xf>
    <xf numFmtId="206" fontId="3" fillId="0" borderId="0" xfId="0" applyNumberFormat="1" applyFont="1" applyAlignment="1" applyProtection="1">
      <alignment horizontal="center"/>
      <protection/>
    </xf>
    <xf numFmtId="206" fontId="17" fillId="0" borderId="0" xfId="0" applyNumberFormat="1" applyFont="1" applyAlignment="1" applyProtection="1">
      <alignment horizontal="center"/>
      <protection/>
    </xf>
    <xf numFmtId="202" fontId="3" fillId="0" borderId="0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 horizontal="right" vertical="center"/>
    </xf>
    <xf numFmtId="202" fontId="7" fillId="0" borderId="28" xfId="0" applyNumberFormat="1" applyFont="1" applyFill="1" applyBorder="1" applyAlignment="1">
      <alignment/>
    </xf>
    <xf numFmtId="202" fontId="7" fillId="0" borderId="28" xfId="0" applyNumberFormat="1" applyFont="1" applyBorder="1" applyAlignment="1">
      <alignment/>
    </xf>
    <xf numFmtId="202" fontId="7" fillId="0" borderId="29" xfId="0" applyNumberFormat="1" applyFont="1" applyBorder="1" applyAlignment="1">
      <alignment/>
    </xf>
    <xf numFmtId="202" fontId="7" fillId="0" borderId="30" xfId="0" applyNumberFormat="1" applyFont="1" applyBorder="1" applyAlignment="1">
      <alignment/>
    </xf>
    <xf numFmtId="202" fontId="7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02" fontId="7" fillId="0" borderId="33" xfId="0" applyNumberFormat="1" applyFont="1" applyBorder="1" applyAlignment="1">
      <alignment horizontal="center"/>
    </xf>
    <xf numFmtId="202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02" fontId="7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202" fontId="7" fillId="0" borderId="38" xfId="0" applyNumberFormat="1" applyFont="1" applyFill="1" applyBorder="1" applyAlignment="1">
      <alignment horizontal="center"/>
    </xf>
    <xf numFmtId="202" fontId="7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202" fontId="7" fillId="0" borderId="17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202" fontId="7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02" fontId="7" fillId="0" borderId="2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202" fontId="7" fillId="0" borderId="28" xfId="0" applyNumberFormat="1" applyFont="1" applyBorder="1" applyAlignment="1">
      <alignment horizontal="center"/>
    </xf>
    <xf numFmtId="202" fontId="7" fillId="0" borderId="1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202" fontId="7" fillId="0" borderId="21" xfId="0" applyNumberFormat="1" applyFont="1" applyFill="1" applyBorder="1" applyAlignment="1">
      <alignment horizontal="center"/>
    </xf>
    <xf numFmtId="202" fontId="7" fillId="0" borderId="17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02" fontId="7" fillId="0" borderId="29" xfId="0" applyNumberFormat="1" applyFont="1" applyBorder="1" applyAlignment="1">
      <alignment horizontal="center"/>
    </xf>
    <xf numFmtId="202" fontId="7" fillId="0" borderId="3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202" fontId="7" fillId="0" borderId="24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202" fontId="7" fillId="0" borderId="31" xfId="0" applyNumberFormat="1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02" fontId="58" fillId="0" borderId="17" xfId="0" applyNumberFormat="1" applyFont="1" applyBorder="1" applyAlignment="1">
      <alignment horizontal="center"/>
    </xf>
    <xf numFmtId="202" fontId="58" fillId="0" borderId="13" xfId="0" applyNumberFormat="1" applyFont="1" applyBorder="1" applyAlignment="1">
      <alignment horizontal="center"/>
    </xf>
    <xf numFmtId="202" fontId="59" fillId="0" borderId="17" xfId="0" applyNumberFormat="1" applyFont="1" applyBorder="1" applyAlignment="1">
      <alignment horizontal="center"/>
    </xf>
    <xf numFmtId="202" fontId="58" fillId="0" borderId="17" xfId="0" applyNumberFormat="1" applyFont="1" applyFill="1" applyBorder="1" applyAlignment="1">
      <alignment horizontal="center"/>
    </xf>
    <xf numFmtId="202" fontId="58" fillId="0" borderId="31" xfId="0" applyNumberFormat="1" applyFont="1" applyBorder="1" applyAlignment="1">
      <alignment horizontal="center"/>
    </xf>
    <xf numFmtId="1" fontId="19" fillId="0" borderId="22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202" fontId="7" fillId="0" borderId="22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87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1"/>
          <c:w val="0.941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 (2)'!$D$36:$O$36</c:f>
              <c:numCache/>
            </c:numRef>
          </c:xVal>
          <c:yVal>
            <c:numRef>
              <c:f>'รอบปีน้ำสูงสุด P.1 (2)'!$D$37:$O$37</c:f>
              <c:numCache/>
            </c:numRef>
          </c:yVal>
          <c:smooth val="0"/>
        </c:ser>
        <c:axId val="1686007"/>
        <c:axId val="42481592"/>
      </c:scatterChart>
      <c:valAx>
        <c:axId val="16860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481592"/>
        <c:crossesAt val="10"/>
        <c:crossBetween val="midCat"/>
        <c:dispUnits/>
        <c:majorUnit val="10"/>
      </c:valAx>
      <c:valAx>
        <c:axId val="424815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6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50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9840057"/>
        <c:axId val="35623930"/>
      </c:scatterChart>
      <c:valAx>
        <c:axId val="98400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623930"/>
        <c:crossesAt val="10"/>
        <c:crossBetween val="midCat"/>
        <c:dispUnits/>
        <c:majorUnit val="10"/>
      </c:valAx>
      <c:valAx>
        <c:axId val="3562393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8400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71775" y="0"/>
        <a:ext cx="43815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09900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552700" y="10706100"/>
          <a:ext cx="542925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66925" y="0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809875" y="10706100"/>
          <a:ext cx="638175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90" zoomScaleNormal="90" zoomScalePageLayoutView="0" workbookViewId="0" topLeftCell="A1">
      <selection activeCell="T35" sqref="T35"/>
    </sheetView>
  </sheetViews>
  <sheetFormatPr defaultColWidth="9.140625" defaultRowHeight="21.75"/>
  <cols>
    <col min="1" max="1" width="6.7109375" style="6" customWidth="1"/>
    <col min="2" max="2" width="7.28125" style="7" customWidth="1"/>
    <col min="3" max="5" width="6.7109375" style="7" customWidth="1"/>
    <col min="6" max="6" width="6.710937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1" t="s">
        <v>21</v>
      </c>
      <c r="B3" s="152"/>
      <c r="C3" s="152"/>
      <c r="D3" s="152"/>
      <c r="E3" s="152"/>
      <c r="F3" s="152"/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26</v>
      </c>
      <c r="V3" s="12">
        <f>COUNT(J41:J108)</f>
        <v>68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3" t="s">
        <v>24</v>
      </c>
      <c r="B4" s="154"/>
      <c r="C4" s="154"/>
      <c r="D4" s="154"/>
      <c r="E4" s="154"/>
      <c r="F4" s="154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AVERAGE(J41:J108)</f>
        <v>382.73897058823525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09" t="s">
        <v>1</v>
      </c>
      <c r="B5" s="110" t="s">
        <v>25</v>
      </c>
      <c r="C5" s="109" t="s">
        <v>1</v>
      </c>
      <c r="D5" s="110" t="s">
        <v>25</v>
      </c>
      <c r="E5" s="109" t="s">
        <v>1</v>
      </c>
      <c r="F5" s="110" t="s">
        <v>25</v>
      </c>
      <c r="K5" s="9" t="s">
        <v>0</v>
      </c>
      <c r="M5" s="14" t="s">
        <v>0</v>
      </c>
      <c r="T5" s="9" t="s">
        <v>7</v>
      </c>
      <c r="V5" s="15">
        <f>(VAR(J41:J108))</f>
        <v>27393.40677952155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108">
        <v>2497</v>
      </c>
      <c r="B6" s="111">
        <v>447</v>
      </c>
      <c r="C6" s="112">
        <v>2527</v>
      </c>
      <c r="D6" s="113">
        <v>313.4</v>
      </c>
      <c r="E6" s="16">
        <v>2557</v>
      </c>
      <c r="F6" s="143">
        <v>270</v>
      </c>
      <c r="K6" s="9" t="s">
        <v>8</v>
      </c>
      <c r="M6" s="14" t="s">
        <v>0</v>
      </c>
      <c r="T6" s="9" t="s">
        <v>9</v>
      </c>
      <c r="V6" s="15">
        <f>STDEV(J41:J108)</f>
        <v>165.50953682347597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114">
        <v>340</v>
      </c>
      <c r="C7" s="115">
        <v>2528</v>
      </c>
      <c r="D7" s="116">
        <v>332.8</v>
      </c>
      <c r="E7" s="137">
        <v>2558</v>
      </c>
      <c r="F7" s="142">
        <v>177</v>
      </c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114">
        <v>460</v>
      </c>
      <c r="C8" s="115">
        <v>2529</v>
      </c>
      <c r="D8" s="116">
        <v>334</v>
      </c>
      <c r="E8" s="137">
        <v>2559</v>
      </c>
      <c r="F8" s="142">
        <v>363.75</v>
      </c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114">
        <v>433</v>
      </c>
      <c r="C9" s="115">
        <v>2530</v>
      </c>
      <c r="D9" s="116">
        <v>589.5</v>
      </c>
      <c r="E9" s="137">
        <v>2560</v>
      </c>
      <c r="F9" s="142">
        <v>270</v>
      </c>
      <c r="U9" s="7" t="s">
        <v>17</v>
      </c>
      <c r="V9" s="26">
        <f>+B80</f>
        <v>0.554285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114">
        <v>384</v>
      </c>
      <c r="C10" s="115">
        <v>2531</v>
      </c>
      <c r="D10" s="116">
        <v>319.8</v>
      </c>
      <c r="E10" s="137">
        <v>2561</v>
      </c>
      <c r="F10" s="142">
        <v>329.75</v>
      </c>
      <c r="U10" s="7" t="s">
        <v>18</v>
      </c>
      <c r="V10" s="26">
        <f>+B81</f>
        <v>1.18342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114">
        <v>383</v>
      </c>
      <c r="C11" s="115">
        <v>2532</v>
      </c>
      <c r="D11" s="116">
        <v>227.8</v>
      </c>
      <c r="E11" s="137">
        <v>2562</v>
      </c>
      <c r="F11" s="142">
        <v>142</v>
      </c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114">
        <v>324</v>
      </c>
      <c r="C12" s="115">
        <v>2533</v>
      </c>
      <c r="D12" s="116">
        <v>149</v>
      </c>
      <c r="E12" s="137">
        <v>2563</v>
      </c>
      <c r="F12" s="142">
        <v>201.2</v>
      </c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114">
        <v>386</v>
      </c>
      <c r="C13" s="115">
        <v>2534</v>
      </c>
      <c r="D13" s="116">
        <v>191.5</v>
      </c>
      <c r="E13" s="137">
        <v>2564</v>
      </c>
      <c r="F13" s="142">
        <v>145.4</v>
      </c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114">
        <v>270</v>
      </c>
      <c r="C14" s="115">
        <v>2535</v>
      </c>
      <c r="D14" s="116">
        <v>177.8</v>
      </c>
      <c r="E14" s="138"/>
      <c r="F14" s="142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114">
        <v>422</v>
      </c>
      <c r="C15" s="115">
        <v>2536</v>
      </c>
      <c r="D15" s="116">
        <v>168</v>
      </c>
      <c r="E15" s="138"/>
      <c r="F15" s="142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114">
        <v>338</v>
      </c>
      <c r="C16" s="115">
        <v>2537</v>
      </c>
      <c r="D16" s="116">
        <v>525.4</v>
      </c>
      <c r="E16" s="138"/>
      <c r="F16" s="142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114">
        <v>437</v>
      </c>
      <c r="C17" s="115">
        <v>2538</v>
      </c>
      <c r="D17" s="116">
        <v>504.6</v>
      </c>
      <c r="E17" s="138"/>
      <c r="F17" s="142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114">
        <v>339</v>
      </c>
      <c r="C18" s="115">
        <v>2539</v>
      </c>
      <c r="D18" s="116">
        <v>364</v>
      </c>
      <c r="E18" s="138"/>
      <c r="F18" s="142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114">
        <v>485</v>
      </c>
      <c r="C19" s="115">
        <v>2540</v>
      </c>
      <c r="D19" s="116">
        <v>292.7</v>
      </c>
      <c r="E19" s="138"/>
      <c r="F19" s="142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114">
        <v>316</v>
      </c>
      <c r="C20" s="115">
        <v>2541</v>
      </c>
      <c r="D20" s="116">
        <v>152</v>
      </c>
      <c r="E20" s="138"/>
      <c r="F20" s="142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114">
        <v>452</v>
      </c>
      <c r="C21" s="115">
        <v>2542</v>
      </c>
      <c r="D21" s="116">
        <v>184</v>
      </c>
      <c r="E21" s="138"/>
      <c r="F21" s="142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114">
        <v>494</v>
      </c>
      <c r="C22" s="115">
        <v>2543</v>
      </c>
      <c r="D22" s="116">
        <v>154</v>
      </c>
      <c r="E22" s="138"/>
      <c r="F22" s="142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114">
        <v>582</v>
      </c>
      <c r="C23" s="115">
        <v>2544</v>
      </c>
      <c r="D23" s="116">
        <v>496</v>
      </c>
      <c r="E23" s="138"/>
      <c r="F23" s="142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114">
        <v>425</v>
      </c>
      <c r="C24" s="117">
        <v>2545</v>
      </c>
      <c r="D24" s="118">
        <v>384.1</v>
      </c>
      <c r="E24" s="138"/>
      <c r="F24" s="142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114">
        <v>726</v>
      </c>
      <c r="C25" s="119">
        <v>2546</v>
      </c>
      <c r="D25" s="116">
        <v>420</v>
      </c>
      <c r="E25" s="138"/>
      <c r="F25" s="142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114">
        <v>590</v>
      </c>
      <c r="C26" s="117">
        <v>2547</v>
      </c>
      <c r="D26" s="116">
        <v>467</v>
      </c>
      <c r="E26" s="138"/>
      <c r="F26" s="142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114">
        <v>699</v>
      </c>
      <c r="C27" s="120">
        <v>2548</v>
      </c>
      <c r="D27" s="121">
        <v>867</v>
      </c>
      <c r="E27" s="138"/>
      <c r="F27" s="142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114">
        <v>505</v>
      </c>
      <c r="C28" s="122">
        <v>2549</v>
      </c>
      <c r="D28" s="123">
        <v>577</v>
      </c>
      <c r="E28" s="138"/>
      <c r="F28" s="142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124">
        <v>662</v>
      </c>
      <c r="C29" s="125">
        <v>2550</v>
      </c>
      <c r="D29" s="123">
        <v>146</v>
      </c>
      <c r="E29" s="138"/>
      <c r="F29" s="142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126">
        <v>569</v>
      </c>
      <c r="C30" s="119">
        <v>2551</v>
      </c>
      <c r="D30" s="127">
        <v>202.55</v>
      </c>
      <c r="E30" s="138"/>
      <c r="F30" s="142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128">
        <v>2522</v>
      </c>
      <c r="B31" s="114">
        <v>461</v>
      </c>
      <c r="C31" s="122">
        <v>2552</v>
      </c>
      <c r="D31" s="127">
        <v>231</v>
      </c>
      <c r="E31" s="139"/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129">
        <v>2523</v>
      </c>
      <c r="B32" s="126">
        <v>474</v>
      </c>
      <c r="C32" s="125">
        <v>2553</v>
      </c>
      <c r="D32" s="130">
        <v>442.2</v>
      </c>
      <c r="E32" s="128"/>
      <c r="F32" s="145"/>
      <c r="G32" s="147"/>
      <c r="H32" s="148"/>
      <c r="I32" s="148"/>
      <c r="J32" s="148"/>
      <c r="K32" s="148"/>
      <c r="L32" s="148"/>
      <c r="M32" s="148"/>
      <c r="N32" s="148"/>
      <c r="O32" s="148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128">
        <v>2524</v>
      </c>
      <c r="B33" s="114">
        <v>478</v>
      </c>
      <c r="C33" s="120">
        <v>2554</v>
      </c>
      <c r="D33" s="131">
        <v>816.8</v>
      </c>
      <c r="E33" s="140"/>
      <c r="F33" s="142"/>
      <c r="G33" s="149"/>
      <c r="H33" s="51"/>
      <c r="I33" s="150"/>
      <c r="J33" s="51"/>
      <c r="K33" s="51"/>
      <c r="L33" s="31"/>
      <c r="M33" s="31"/>
      <c r="N33" s="31"/>
      <c r="O33" s="31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129">
        <v>2525</v>
      </c>
      <c r="B34" s="126">
        <v>238</v>
      </c>
      <c r="C34" s="132">
        <v>2555</v>
      </c>
      <c r="D34" s="131">
        <v>227</v>
      </c>
      <c r="E34" s="20"/>
      <c r="F34" s="142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133">
        <v>2526</v>
      </c>
      <c r="B35" s="134">
        <v>406</v>
      </c>
      <c r="C35" s="135">
        <v>2556</v>
      </c>
      <c r="D35" s="136">
        <v>345.2</v>
      </c>
      <c r="E35" s="141"/>
      <c r="F35" s="146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.75">
      <c r="A37" s="31"/>
      <c r="B37" s="59"/>
      <c r="C37" s="63" t="s">
        <v>2</v>
      </c>
      <c r="D37" s="63">
        <f aca="true" t="shared" si="1" ref="D37:O37">ROUND((((-LN(-LN(1-1/D36)))+$B$83*$B$84)/$B$83),2)</f>
        <v>356.48</v>
      </c>
      <c r="E37" s="63">
        <f t="shared" si="1"/>
        <v>431.47</v>
      </c>
      <c r="F37" s="63">
        <f t="shared" si="1"/>
        <v>479.47</v>
      </c>
      <c r="G37" s="63">
        <f t="shared" si="1"/>
        <v>515</v>
      </c>
      <c r="H37" s="63">
        <f t="shared" si="1"/>
        <v>543.25</v>
      </c>
      <c r="I37" s="63">
        <f t="shared" si="1"/>
        <v>619.95</v>
      </c>
      <c r="J37" s="63">
        <f t="shared" si="1"/>
        <v>720.62</v>
      </c>
      <c r="K37" s="63">
        <f t="shared" si="1"/>
        <v>752.56</v>
      </c>
      <c r="L37" s="63">
        <f t="shared" si="1"/>
        <v>850.93</v>
      </c>
      <c r="M37" s="63">
        <f t="shared" si="1"/>
        <v>948.58</v>
      </c>
      <c r="N37" s="63">
        <f t="shared" si="1"/>
        <v>1045.87</v>
      </c>
      <c r="O37" s="63">
        <f t="shared" si="1"/>
        <v>1174.23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1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18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.75">
      <c r="A78" s="8">
        <f>ROUND(V3/5,0)</f>
        <v>14</v>
      </c>
      <c r="B78" s="6"/>
      <c r="C78" s="6"/>
      <c r="D78" s="6"/>
      <c r="E78" s="6"/>
      <c r="F78" s="6">
        <f>+A78+1</f>
        <v>15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.75">
      <c r="A79" s="8">
        <f>V3-((A78-1)*5)</f>
        <v>3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.75">
      <c r="A80" s="8" t="s">
        <v>13</v>
      </c>
      <c r="B80" s="86">
        <f>IF($A$79&gt;=6,VLOOKUP($F$78,$X$3:$AC$38,$A$79-4),VLOOKUP($A$78,$X$3:$AC$38,$A$79+1))</f>
        <v>0.554285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.75">
      <c r="A81" s="8" t="s">
        <v>14</v>
      </c>
      <c r="B81" s="86">
        <f>IF($A$79&gt;=6,VLOOKUP($F$78,$Y$58:$AD$97,$A$79-4),VLOOKUP($A$78,$Y$58:$AD$97,$A$79+1))</f>
        <v>1.18342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.75">
      <c r="A83" s="8" t="s">
        <v>15</v>
      </c>
      <c r="B83" s="87">
        <f>B81/V6</f>
        <v>0.007150161994968153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.75">
      <c r="A84" s="8" t="s">
        <v>16</v>
      </c>
      <c r="B84" s="88">
        <f>V4-(B80/B83)</f>
        <v>305.21834932258116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.75">
      <c r="I102" s="78">
        <v>2558</v>
      </c>
      <c r="J102" s="30">
        <v>177</v>
      </c>
      <c r="K102" s="31"/>
    </row>
    <row r="103" spans="9:11" ht="18.75">
      <c r="I103" s="78">
        <v>2559</v>
      </c>
      <c r="J103" s="31">
        <v>363.75</v>
      </c>
      <c r="K103" s="31"/>
    </row>
    <row r="104" spans="9:11" ht="18.75">
      <c r="I104" s="31">
        <v>2560</v>
      </c>
      <c r="J104" s="31">
        <v>270</v>
      </c>
      <c r="K104" s="31"/>
    </row>
    <row r="105" spans="9:11" ht="18.75">
      <c r="I105" s="78">
        <v>2561</v>
      </c>
      <c r="J105" s="31">
        <v>329.75</v>
      </c>
      <c r="K105" s="31"/>
    </row>
    <row r="106" spans="9:11" ht="18.75">
      <c r="I106" s="78">
        <v>2562</v>
      </c>
      <c r="J106" s="31">
        <v>142</v>
      </c>
      <c r="K106" s="31"/>
    </row>
    <row r="107" spans="9:11" ht="18.75">
      <c r="I107" s="31">
        <v>2563</v>
      </c>
      <c r="J107" s="31">
        <v>201.2</v>
      </c>
      <c r="K107" s="31"/>
    </row>
    <row r="108" spans="9:11" ht="18.75">
      <c r="I108" s="78">
        <v>2564</v>
      </c>
      <c r="J108" s="31">
        <v>145.4</v>
      </c>
      <c r="K108" s="31"/>
    </row>
    <row r="109" spans="9:11" ht="18.75">
      <c r="I109" s="31"/>
      <c r="J109" s="31"/>
      <c r="K109" s="31"/>
    </row>
    <row r="110" spans="9:11" ht="18.75">
      <c r="I110" s="31"/>
      <c r="J110" s="31"/>
      <c r="K110" s="31"/>
    </row>
    <row r="111" spans="9:11" ht="18.75">
      <c r="I111" s="31"/>
      <c r="J111" s="31"/>
      <c r="K111" s="31"/>
    </row>
    <row r="112" spans="9:11" ht="18.75">
      <c r="I112" s="31"/>
      <c r="J112" s="31"/>
      <c r="K112" s="31"/>
    </row>
    <row r="113" spans="9:11" ht="18.75">
      <c r="I113" s="31"/>
      <c r="J113" s="31"/>
      <c r="K113" s="31"/>
    </row>
    <row r="114" spans="9:11" ht="18.75">
      <c r="I114" s="31"/>
      <c r="J114" s="31"/>
      <c r="K114" s="31"/>
    </row>
    <row r="115" spans="9:11" ht="18.75">
      <c r="I115" s="31"/>
      <c r="J115" s="31"/>
      <c r="K115" s="31"/>
    </row>
    <row r="116" spans="9:11" ht="18.75">
      <c r="I116" s="31"/>
      <c r="J116" s="31"/>
      <c r="K116" s="31"/>
    </row>
    <row r="117" spans="9:11" ht="18.75">
      <c r="I117" s="31"/>
      <c r="J117" s="31"/>
      <c r="K117" s="31"/>
    </row>
    <row r="118" spans="9:11" ht="18.75">
      <c r="I118" s="31"/>
      <c r="J118" s="31"/>
      <c r="K118" s="31"/>
    </row>
    <row r="119" spans="9:11" ht="18.75">
      <c r="I119" s="31"/>
      <c r="J119" s="31"/>
      <c r="K119" s="31"/>
    </row>
    <row r="120" spans="9:11" ht="18.75">
      <c r="I120" s="31"/>
      <c r="J120" s="31"/>
      <c r="K120" s="31"/>
    </row>
    <row r="121" spans="9:11" ht="18.75">
      <c r="I121" s="31"/>
      <c r="J121" s="31"/>
      <c r="K121" s="31"/>
    </row>
    <row r="122" spans="9:11" ht="18.75">
      <c r="I122" s="31"/>
      <c r="J122" s="31"/>
      <c r="K122" s="31"/>
    </row>
    <row r="123" spans="9:11" ht="18.75">
      <c r="I123" s="31"/>
      <c r="J123" s="31"/>
      <c r="K123" s="31"/>
    </row>
    <row r="124" spans="9:11" ht="18.75">
      <c r="I124" s="31"/>
      <c r="J124" s="31"/>
      <c r="K124" s="31"/>
    </row>
    <row r="125" spans="9:11" ht="18.75">
      <c r="I125" s="31"/>
      <c r="J125" s="31"/>
      <c r="K125" s="31"/>
    </row>
    <row r="126" spans="9:11" ht="18.75">
      <c r="I126" s="31"/>
      <c r="J126" s="31"/>
      <c r="K126" s="31"/>
    </row>
    <row r="127" spans="9:11" ht="18.75">
      <c r="I127" s="31"/>
      <c r="J127" s="31"/>
      <c r="K127" s="31"/>
    </row>
    <row r="128" spans="9:11" ht="18.75">
      <c r="I128" s="31"/>
      <c r="J128" s="31"/>
      <c r="K128" s="31"/>
    </row>
    <row r="129" spans="9:11" ht="18.75">
      <c r="I129" s="31"/>
      <c r="J129" s="31"/>
      <c r="K129" s="31"/>
    </row>
    <row r="130" spans="9:11" ht="18.75">
      <c r="I130" s="31"/>
      <c r="J130" s="31"/>
      <c r="K130" s="31"/>
    </row>
    <row r="131" spans="9:11" ht="18.75">
      <c r="I131" s="31"/>
      <c r="J131" s="31"/>
      <c r="K131" s="31"/>
    </row>
    <row r="132" spans="9:11" ht="18.75">
      <c r="I132" s="31"/>
      <c r="J132" s="31"/>
      <c r="K132" s="31"/>
    </row>
    <row r="133" spans="9:11" ht="18.75">
      <c r="I133" s="31"/>
      <c r="J133" s="31"/>
      <c r="K133" s="31"/>
    </row>
    <row r="134" spans="9:11" ht="18.75">
      <c r="I134" s="31"/>
      <c r="J134" s="31"/>
      <c r="K134" s="31"/>
    </row>
    <row r="135" spans="9:11" ht="18.75">
      <c r="I135" s="31"/>
      <c r="J135" s="31"/>
      <c r="K135" s="31"/>
    </row>
    <row r="136" spans="9:11" ht="18.75">
      <c r="I136" s="31"/>
      <c r="J136" s="31"/>
      <c r="K136" s="31"/>
    </row>
    <row r="137" spans="9:11" ht="18.75">
      <c r="I137" s="31"/>
      <c r="J137" s="31"/>
      <c r="K137" s="31"/>
    </row>
    <row r="138" spans="9:11" ht="18.75">
      <c r="I138" s="31"/>
      <c r="J138" s="31"/>
      <c r="K138" s="31"/>
    </row>
    <row r="139" spans="9:11" ht="18.75">
      <c r="I139" s="31"/>
      <c r="J139" s="31"/>
      <c r="K139" s="31"/>
    </row>
    <row r="140" spans="9:11" ht="18.75">
      <c r="I140" s="31"/>
      <c r="J140" s="31"/>
      <c r="K140" s="31"/>
    </row>
    <row r="141" spans="9:11" ht="18.75">
      <c r="I141" s="31"/>
      <c r="J141" s="31"/>
      <c r="K141" s="31"/>
    </row>
    <row r="142" spans="9:11" ht="18.75">
      <c r="I142" s="31"/>
      <c r="J142" s="31"/>
      <c r="K142" s="31"/>
    </row>
    <row r="143" spans="9:11" ht="18.75">
      <c r="I143" s="31"/>
      <c r="J143" s="31"/>
      <c r="K143" s="31"/>
    </row>
    <row r="144" spans="9:11" ht="18.75">
      <c r="I144" s="31"/>
      <c r="J144" s="31"/>
      <c r="K144" s="31"/>
    </row>
    <row r="145" spans="9:11" ht="18.75">
      <c r="I145" s="31"/>
      <c r="J145" s="31"/>
      <c r="K145" s="31"/>
    </row>
    <row r="146" spans="9:11" ht="18.75">
      <c r="I146" s="31"/>
      <c r="J146" s="31"/>
      <c r="K146" s="31"/>
    </row>
    <row r="147" spans="9:11" ht="18.75">
      <c r="I147" s="31"/>
      <c r="J147" s="31"/>
      <c r="K147" s="31"/>
    </row>
    <row r="148" spans="9:11" ht="18.75">
      <c r="I148" s="31"/>
      <c r="J148" s="31"/>
      <c r="K148" s="31"/>
    </row>
  </sheetData>
  <sheetProtection/>
  <mergeCells count="2">
    <mergeCell ref="A3:F3"/>
    <mergeCell ref="A4:F4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8">
      <selection activeCell="V6" sqref="V6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140625" style="7" customWidth="1"/>
    <col min="4" max="4" width="8.00390625" style="7" customWidth="1"/>
    <col min="5" max="5" width="8.140625" style="7" customWidth="1"/>
    <col min="6" max="6" width="8.14062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5" t="s">
        <v>21</v>
      </c>
      <c r="B3" s="156"/>
      <c r="C3" s="156"/>
      <c r="D3" s="157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8" t="s">
        <v>24</v>
      </c>
      <c r="B4" s="159"/>
      <c r="C4" s="159"/>
      <c r="D4" s="160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07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.75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1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18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.75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.75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.75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.75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.75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.75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.75">
      <c r="I102" s="78">
        <v>2558</v>
      </c>
      <c r="J102" s="30">
        <v>177</v>
      </c>
      <c r="K102" s="31"/>
    </row>
    <row r="103" spans="9:11" ht="18.75">
      <c r="I103" s="78">
        <v>2559</v>
      </c>
      <c r="J103" s="31">
        <v>363.75</v>
      </c>
      <c r="K103" s="31"/>
    </row>
    <row r="104" spans="9:11" ht="18.75">
      <c r="I104" s="31">
        <v>2560</v>
      </c>
      <c r="J104" s="31">
        <v>270</v>
      </c>
      <c r="K104" s="31"/>
    </row>
    <row r="105" spans="9:11" ht="18.75">
      <c r="I105" s="78">
        <v>2561</v>
      </c>
      <c r="J105" s="31">
        <v>329.75</v>
      </c>
      <c r="K105" s="31"/>
    </row>
    <row r="106" spans="9:11" ht="18.75">
      <c r="I106" s="78">
        <v>2562</v>
      </c>
      <c r="J106" s="31">
        <v>142</v>
      </c>
      <c r="K106" s="31"/>
    </row>
    <row r="107" spans="9:11" ht="18.75">
      <c r="I107" s="31"/>
      <c r="J107" s="31"/>
      <c r="K107" s="31"/>
    </row>
    <row r="108" spans="9:11" ht="18.75">
      <c r="I108" s="31"/>
      <c r="J108" s="31"/>
      <c r="K108" s="31"/>
    </row>
    <row r="109" spans="9:11" ht="18.75">
      <c r="I109" s="31"/>
      <c r="J109" s="31"/>
      <c r="K109" s="31"/>
    </row>
    <row r="110" spans="9:11" ht="18.75">
      <c r="I110" s="31"/>
      <c r="J110" s="31"/>
      <c r="K110" s="31"/>
    </row>
    <row r="111" spans="9:11" ht="18.75">
      <c r="I111" s="31"/>
      <c r="J111" s="31"/>
      <c r="K111" s="31"/>
    </row>
    <row r="112" spans="9:11" ht="18.75">
      <c r="I112" s="31"/>
      <c r="J112" s="31"/>
      <c r="K112" s="31"/>
    </row>
    <row r="113" spans="9:11" ht="18.75">
      <c r="I113" s="31"/>
      <c r="J113" s="31"/>
      <c r="K113" s="31"/>
    </row>
    <row r="114" spans="9:11" ht="18.75">
      <c r="I114" s="31"/>
      <c r="J114" s="31"/>
      <c r="K114" s="31"/>
    </row>
    <row r="115" spans="9:11" ht="18.75">
      <c r="I115" s="31"/>
      <c r="J115" s="31"/>
      <c r="K115" s="31"/>
    </row>
    <row r="116" spans="9:11" ht="18.75">
      <c r="I116" s="31"/>
      <c r="J116" s="31"/>
      <c r="K116" s="31"/>
    </row>
    <row r="117" spans="9:11" ht="18.75">
      <c r="I117" s="31"/>
      <c r="J117" s="31"/>
      <c r="K117" s="31"/>
    </row>
    <row r="118" spans="9:11" ht="18.75">
      <c r="I118" s="31"/>
      <c r="J118" s="31"/>
      <c r="K118" s="31"/>
    </row>
    <row r="119" spans="9:11" ht="18.75">
      <c r="I119" s="31"/>
      <c r="J119" s="31"/>
      <c r="K119" s="31"/>
    </row>
    <row r="120" spans="9:11" ht="18.75">
      <c r="I120" s="31"/>
      <c r="J120" s="31"/>
      <c r="K120" s="31"/>
    </row>
    <row r="121" spans="9:11" ht="18.75">
      <c r="I121" s="31"/>
      <c r="J121" s="31"/>
      <c r="K121" s="31"/>
    </row>
    <row r="122" spans="9:11" ht="18.75">
      <c r="I122" s="31"/>
      <c r="J122" s="31"/>
      <c r="K122" s="31"/>
    </row>
    <row r="123" spans="9:11" ht="18.75">
      <c r="I123" s="31"/>
      <c r="J123" s="31"/>
      <c r="K123" s="31"/>
    </row>
    <row r="124" spans="9:11" ht="18.75">
      <c r="I124" s="31"/>
      <c r="J124" s="31"/>
      <c r="K124" s="31"/>
    </row>
    <row r="125" spans="9:11" ht="18.75">
      <c r="I125" s="31"/>
      <c r="J125" s="31"/>
      <c r="K125" s="31"/>
    </row>
    <row r="126" spans="9:11" ht="18.75">
      <c r="I126" s="31"/>
      <c r="J126" s="31"/>
      <c r="K126" s="31"/>
    </row>
    <row r="127" spans="9:11" ht="18.75">
      <c r="I127" s="31"/>
      <c r="J127" s="31"/>
      <c r="K127" s="31"/>
    </row>
    <row r="128" spans="9:11" ht="18.75">
      <c r="I128" s="31"/>
      <c r="J128" s="31"/>
      <c r="K128" s="31"/>
    </row>
    <row r="129" spans="9:11" ht="18.75">
      <c r="I129" s="31"/>
      <c r="J129" s="31"/>
      <c r="K129" s="31"/>
    </row>
    <row r="130" spans="9:11" ht="18.75">
      <c r="I130" s="31"/>
      <c r="J130" s="31"/>
      <c r="K130" s="31"/>
    </row>
    <row r="131" spans="9:11" ht="18.75">
      <c r="I131" s="31"/>
      <c r="J131" s="31"/>
      <c r="K131" s="31"/>
    </row>
    <row r="132" spans="9:11" ht="18.75">
      <c r="I132" s="31"/>
      <c r="J132" s="31"/>
      <c r="K132" s="31"/>
    </row>
    <row r="133" spans="9:11" ht="18.75">
      <c r="I133" s="31"/>
      <c r="J133" s="31"/>
      <c r="K133" s="31"/>
    </row>
    <row r="134" spans="9:11" ht="18.75">
      <c r="I134" s="31"/>
      <c r="J134" s="31"/>
      <c r="K134" s="31"/>
    </row>
    <row r="135" spans="9:11" ht="18.75">
      <c r="I135" s="31"/>
      <c r="J135" s="31"/>
      <c r="K135" s="31"/>
    </row>
    <row r="136" spans="9:11" ht="18.75">
      <c r="I136" s="31"/>
      <c r="J136" s="31"/>
      <c r="K136" s="31"/>
    </row>
    <row r="137" spans="9:11" ht="18.75">
      <c r="I137" s="31"/>
      <c r="J137" s="31"/>
      <c r="K137" s="31"/>
    </row>
    <row r="138" spans="9:11" ht="18.75">
      <c r="I138" s="31"/>
      <c r="J138" s="31"/>
      <c r="K138" s="31"/>
    </row>
    <row r="139" spans="9:11" ht="18.75">
      <c r="I139" s="31"/>
      <c r="J139" s="31"/>
      <c r="K139" s="31"/>
    </row>
    <row r="140" spans="9:11" ht="18.75">
      <c r="I140" s="31"/>
      <c r="J140" s="31"/>
      <c r="K140" s="31"/>
    </row>
    <row r="141" spans="9:11" ht="18.75">
      <c r="I141" s="31"/>
      <c r="J141" s="31"/>
      <c r="K141" s="31"/>
    </row>
    <row r="142" spans="9:11" ht="18.75">
      <c r="I142" s="31"/>
      <c r="J142" s="31"/>
      <c r="K142" s="31"/>
    </row>
    <row r="143" spans="9:11" ht="18.75">
      <c r="I143" s="31"/>
      <c r="J143" s="31"/>
      <c r="K143" s="31"/>
    </row>
    <row r="144" spans="9:11" ht="18.75">
      <c r="I144" s="31"/>
      <c r="J144" s="31"/>
      <c r="K144" s="31"/>
    </row>
    <row r="145" spans="9:11" ht="18.75">
      <c r="I145" s="31"/>
      <c r="J145" s="31"/>
      <c r="K145" s="31"/>
    </row>
    <row r="146" spans="9:11" ht="18.75">
      <c r="I146" s="31"/>
      <c r="J146" s="31"/>
      <c r="K146" s="31"/>
    </row>
    <row r="147" spans="9:11" ht="18.75">
      <c r="I147" s="31"/>
      <c r="J147" s="31"/>
      <c r="K147" s="31"/>
    </row>
    <row r="148" spans="9:11" ht="18.75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5"/>
      <c r="C2" s="105"/>
    </row>
    <row r="3" spans="2:3" ht="21.75">
      <c r="B3" s="105"/>
      <c r="C3" s="106"/>
    </row>
    <row r="4" spans="2:3" ht="21.75">
      <c r="B4" s="105"/>
      <c r="C4" s="106"/>
    </row>
    <row r="5" spans="2:3" ht="21.75">
      <c r="B5" s="105"/>
      <c r="C5" s="106"/>
    </row>
    <row r="6" spans="2:3" ht="21.75">
      <c r="B6" s="105"/>
      <c r="C6" s="106"/>
    </row>
    <row r="7" spans="2:3" ht="21.75">
      <c r="B7" s="105"/>
      <c r="C7" s="106"/>
    </row>
    <row r="8" spans="2:3" ht="21.75">
      <c r="B8" s="105"/>
      <c r="C8" s="106"/>
    </row>
    <row r="9" spans="2:3" ht="21.75">
      <c r="B9" s="105"/>
      <c r="C9" s="106"/>
    </row>
    <row r="10" spans="2:3" ht="21.75">
      <c r="B10" s="105"/>
      <c r="C10" s="106"/>
    </row>
    <row r="11" spans="2:3" ht="21.75">
      <c r="B11" s="105"/>
      <c r="C11" s="106"/>
    </row>
    <row r="12" spans="2:3" ht="21.75">
      <c r="B12" s="105"/>
      <c r="C12" s="106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2021-07-28T06:26:42Z</cp:lastPrinted>
  <dcterms:created xsi:type="dcterms:W3CDTF">2001-08-27T04:05:15Z</dcterms:created>
  <dcterms:modified xsi:type="dcterms:W3CDTF">2022-06-01T07:45:03Z</dcterms:modified>
  <cp:category/>
  <cp:version/>
  <cp:contentType/>
  <cp:contentStatus/>
</cp:coreProperties>
</file>