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1 (2)" sheetId="1" r:id="rId1"/>
    <sheet name="P.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<sst xmlns="http://schemas.openxmlformats.org/spreadsheetml/2006/main" count="100" uniqueCount="25">
  <si>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</si>
  <si>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</si>
  <si>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</si>
  <si>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</si>
  <si>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</si>
  <si>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</si>
  <si>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</si>
  <si>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</si>
  <si>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</si>
  <si>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</si>
  <si>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</si>
  <si>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</si>
  <si>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</si>
  <si>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</si>
  <si>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</si>
  <si>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</si>
  <si>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</si>
  <si>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</si>
  <si>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</si>
  <si>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สถานี P.1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</si>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</sst>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72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name val="TH SarabunPSK"/>
      <family val="2"/>
    </font>
    <font>
      <sz val="12"/>
      <color indexed="8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06" fontId="17" fillId="0" borderId="0" xfId="0" applyNumberFormat="1" applyFont="1" applyAlignment="1" applyProtection="1">
      <alignment horizontal="center"/>
      <protection/>
    </xf>
    <xf numFmtId="1" fontId="11" fillId="33" borderId="10" xfId="0" applyNumberFormat="1" applyFont="1" applyFill="1" applyBorder="1" applyAlignment="1">
      <alignment horizontal="center"/>
    </xf>
    <xf numFmtId="1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33" borderId="10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1" fillId="0" borderId="18" xfId="0" applyNumberFormat="1" applyFont="1" applyFill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2" fontId="12" fillId="0" borderId="20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/>
    </xf>
    <xf numFmtId="0" fontId="12" fillId="0" borderId="22" xfId="0" applyFont="1" applyBorder="1" applyAlignment="1">
      <alignment horizontal="center"/>
    </xf>
    <xf numFmtId="1" fontId="11" fillId="0" borderId="23" xfId="0" applyNumberFormat="1" applyFont="1" applyBorder="1" applyAlignment="1">
      <alignment/>
    </xf>
    <xf numFmtId="0" fontId="22" fillId="0" borderId="0" xfId="0" applyFont="1" applyBorder="1" applyAlignment="1">
      <alignment/>
    </xf>
    <xf numFmtId="208" fontId="22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2" fontId="23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2" fontId="23" fillId="0" borderId="0" xfId="0" applyNumberFormat="1" applyFont="1" applyBorder="1" applyAlignment="1">
      <alignment horizontal="right"/>
    </xf>
    <xf numFmtId="2" fontId="2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2" fillId="0" borderId="20" xfId="0" applyNumberFormat="1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1" fontId="11" fillId="0" borderId="21" xfId="0" applyNumberFormat="1" applyFont="1" applyBorder="1" applyAlignment="1">
      <alignment/>
    </xf>
    <xf numFmtId="2" fontId="12" fillId="0" borderId="22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12" fillId="0" borderId="25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2" fontId="18" fillId="33" borderId="30" xfId="0" applyNumberFormat="1" applyFont="1" applyFill="1" applyBorder="1" applyAlignment="1">
      <alignment horizontal="center"/>
    </xf>
    <xf numFmtId="2" fontId="18" fillId="33" borderId="31" xfId="0" applyNumberFormat="1" applyFont="1" applyFill="1" applyBorder="1" applyAlignment="1">
      <alignment horizontal="center"/>
    </xf>
    <xf numFmtId="2" fontId="18" fillId="33" borderId="32" xfId="0" applyNumberFormat="1" applyFont="1" applyFill="1" applyBorder="1" applyAlignment="1">
      <alignment horizontal="center"/>
    </xf>
    <xf numFmtId="1" fontId="44" fillId="0" borderId="11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2" fontId="45" fillId="0" borderId="16" xfId="0" applyNumberFormat="1" applyFont="1" applyFill="1" applyBorder="1" applyAlignment="1">
      <alignment horizontal="center"/>
    </xf>
    <xf numFmtId="2" fontId="45" fillId="0" borderId="17" xfId="0" applyNumberFormat="1" applyFont="1" applyFill="1" applyBorder="1" applyAlignment="1">
      <alignment horizontal="center"/>
    </xf>
    <xf numFmtId="2" fontId="45" fillId="0" borderId="17" xfId="0" applyNumberFormat="1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2" fontId="45" fillId="0" borderId="20" xfId="0" applyNumberFormat="1" applyFont="1" applyFill="1" applyBorder="1" applyAlignment="1">
      <alignment horizontal="center"/>
    </xf>
    <xf numFmtId="2" fontId="45" fillId="0" borderId="22" xfId="0" applyNumberFormat="1" applyFont="1" applyBorder="1" applyAlignment="1">
      <alignment horizontal="center"/>
    </xf>
    <xf numFmtId="2" fontId="45" fillId="0" borderId="20" xfId="0" applyNumberFormat="1" applyFont="1" applyBorder="1" applyAlignment="1">
      <alignment horizontal="center"/>
    </xf>
    <xf numFmtId="2" fontId="45" fillId="0" borderId="25" xfId="0" applyNumberFormat="1" applyFont="1" applyBorder="1" applyAlignment="1">
      <alignment horizontal="center"/>
    </xf>
    <xf numFmtId="2" fontId="45" fillId="0" borderId="26" xfId="0" applyNumberFormat="1" applyFont="1" applyBorder="1" applyAlignment="1">
      <alignment horizontal="center"/>
    </xf>
    <xf numFmtId="0" fontId="44" fillId="0" borderId="33" xfId="0" applyFont="1" applyFill="1" applyBorder="1" applyAlignment="1">
      <alignment horizontal="center"/>
    </xf>
    <xf numFmtId="2" fontId="45" fillId="0" borderId="34" xfId="0" applyNumberFormat="1" applyFont="1" applyFill="1" applyBorder="1" applyAlignment="1">
      <alignment horizontal="center"/>
    </xf>
    <xf numFmtId="2" fontId="45" fillId="0" borderId="35" xfId="0" applyNumberFormat="1" applyFont="1" applyFill="1" applyBorder="1" applyAlignment="1">
      <alignment horizontal="center"/>
    </xf>
    <xf numFmtId="1" fontId="44" fillId="0" borderId="10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0" fontId="43" fillId="33" borderId="36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2" fontId="44" fillId="33" borderId="36" xfId="0" applyNumberFormat="1" applyFont="1" applyFill="1" applyBorder="1" applyAlignment="1">
      <alignment horizontal="center"/>
    </xf>
    <xf numFmtId="2" fontId="44" fillId="33" borderId="0" xfId="0" applyNumberFormat="1" applyFont="1" applyFill="1" applyBorder="1" applyAlignment="1">
      <alignment horizontal="center"/>
    </xf>
    <xf numFmtId="1" fontId="11" fillId="0" borderId="36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0" xfId="0" applyFont="1" applyBorder="1" applyAlignment="1">
      <alignment/>
    </xf>
    <xf numFmtId="1" fontId="11" fillId="33" borderId="37" xfId="0" applyNumberFormat="1" applyFont="1" applyFill="1" applyBorder="1" applyAlignment="1">
      <alignment horizontal="center"/>
    </xf>
    <xf numFmtId="1" fontId="11" fillId="33" borderId="38" xfId="0" applyNumberFormat="1" applyFont="1" applyFill="1" applyBorder="1" applyAlignment="1">
      <alignment horizontal="center"/>
    </xf>
    <xf numFmtId="1" fontId="12" fillId="33" borderId="37" xfId="0" applyNumberFormat="1" applyFont="1" applyFill="1" applyBorder="1" applyAlignment="1">
      <alignment horizontal="center"/>
    </xf>
    <xf numFmtId="1" fontId="12" fillId="33" borderId="38" xfId="0" applyNumberFormat="1" applyFont="1" applyFill="1" applyBorder="1" applyAlignment="1">
      <alignment horizontal="center"/>
    </xf>
    <xf numFmtId="1" fontId="46" fillId="0" borderId="12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1" fontId="44" fillId="0" borderId="12" xfId="0" applyNumberFormat="1" applyFont="1" applyFill="1" applyBorder="1" applyAlignment="1">
      <alignment horizontal="center"/>
    </xf>
    <xf numFmtId="0" fontId="45" fillId="0" borderId="39" xfId="0" applyFont="1" applyBorder="1" applyAlignment="1">
      <alignment horizontal="center"/>
    </xf>
    <xf numFmtId="2" fontId="46" fillId="0" borderId="12" xfId="0" applyNumberFormat="1" applyFont="1" applyBorder="1" applyAlignment="1">
      <alignment horizontal="center"/>
    </xf>
    <xf numFmtId="1" fontId="44" fillId="0" borderId="40" xfId="0" applyNumberFormat="1" applyFont="1" applyFill="1" applyBorder="1" applyAlignment="1">
      <alignment horizontal="center"/>
    </xf>
    <xf numFmtId="1" fontId="44" fillId="0" borderId="14" xfId="0" applyNumberFormat="1" applyFont="1" applyFill="1" applyBorder="1" applyAlignment="1">
      <alignment horizontal="center"/>
    </xf>
    <xf numFmtId="1" fontId="44" fillId="0" borderId="21" xfId="0" applyNumberFormat="1" applyFont="1" applyFill="1" applyBorder="1" applyAlignment="1">
      <alignment horizontal="center"/>
    </xf>
    <xf numFmtId="1" fontId="44" fillId="0" borderId="21" xfId="0" applyNumberFormat="1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1" fontId="44" fillId="0" borderId="23" xfId="0" applyNumberFormat="1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2" fontId="70" fillId="0" borderId="17" xfId="0" applyNumberFormat="1" applyFont="1" applyBorder="1" applyAlignment="1">
      <alignment horizontal="center"/>
    </xf>
    <xf numFmtId="202" fontId="70" fillId="0" borderId="17" xfId="0" applyNumberFormat="1" applyFont="1" applyBorder="1" applyAlignment="1">
      <alignment horizontal="center"/>
    </xf>
    <xf numFmtId="0" fontId="71" fillId="0" borderId="17" xfId="0" applyNumberFormat="1" applyFont="1" applyBorder="1" applyAlignment="1">
      <alignment horizontal="center"/>
    </xf>
    <xf numFmtId="202" fontId="70" fillId="0" borderId="17" xfId="0" applyNumberFormat="1" applyFont="1" applyBorder="1" applyAlignment="1" applyProtection="1">
      <alignment horizontal="center"/>
      <protection/>
    </xf>
    <xf numFmtId="1" fontId="70" fillId="0" borderId="17" xfId="0" applyNumberFormat="1" applyFont="1" applyFill="1" applyBorder="1" applyAlignment="1">
      <alignment horizontal="center"/>
    </xf>
    <xf numFmtId="0" fontId="70" fillId="0" borderId="4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5"/>
          <c:y val="0.18925"/>
          <c:w val="0.8595"/>
          <c:h val="0.78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'P.1 (2)'!$D$37:$O$37</c:f>
              <c:numCache/>
            </c:numRef>
          </c:xVal>
          <c:yVal>
            <c:numRef>
              <c:f>'P.1 (2)'!$D$38:$O$38</c:f>
              <c:numCache/>
            </c:numRef>
          </c:yVal>
          <c:smooth val="0"/>
        </c:ser>
        <c:axId val="4687030"/>
        <c:axId val="42183271"/>
      </c:scatterChart>
      <c:valAx>
        <c:axId val="468703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183271"/>
        <c:crossesAt val="1"/>
        <c:crossBetween val="midCat"/>
        <c:dispUnits/>
        <c:majorUnit val="10"/>
      </c:valAx>
      <c:valAx>
        <c:axId val="42183271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6870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'P.1'!$D$37:$O$37</c:f>
              <c:numCache/>
            </c:numRef>
          </c:xVal>
          <c:yVal>
            <c:numRef>
              <c:f>'P.1'!$D$38:$O$38</c:f>
              <c:numCache/>
            </c:numRef>
          </c:yVal>
          <c:smooth val="0"/>
        </c:ser>
        <c:axId val="44105120"/>
        <c:axId val="61401761"/>
      </c:scatterChart>
      <c:valAx>
        <c:axId val="4410512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401761"/>
        <c:crossesAt val="1"/>
        <c:crossBetween val="midCat"/>
        <c:dispUnits/>
        <c:majorUnit val="10"/>
      </c:valAx>
      <c:valAx>
        <c:axId val="61401761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1051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76200</xdr:rowOff>
    </xdr:from>
    <xdr:to>
      <xdr:col>17</xdr:col>
      <xdr:colOff>38100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2562225" y="76200"/>
        <a:ext cx="45434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24" sqref="U24"/>
    </sheetView>
  </sheetViews>
  <sheetFormatPr defaultColWidth="9.140625" defaultRowHeight="21.75"/>
  <cols>
    <col min="1" max="1" width="6.28125" style="20" customWidth="1"/>
    <col min="2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34" t="s">
        <v>19</v>
      </c>
      <c r="B3" s="135"/>
      <c r="C3" s="135"/>
      <c r="D3" s="135"/>
      <c r="E3" s="135"/>
      <c r="F3" s="135"/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COUNT(J41:J107)</f>
        <v>67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36" t="s">
        <v>20</v>
      </c>
      <c r="B4" s="137"/>
      <c r="C4" s="137"/>
      <c r="D4" s="137"/>
      <c r="E4" s="137"/>
      <c r="F4" s="137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AVERAGE(J41:J107)</f>
        <v>3.419402985074625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32" t="s">
        <v>1</v>
      </c>
      <c r="B5" s="133" t="s">
        <v>23</v>
      </c>
      <c r="C5" s="132" t="s">
        <v>1</v>
      </c>
      <c r="D5" s="133" t="s">
        <v>23</v>
      </c>
      <c r="E5" s="132" t="s">
        <v>1</v>
      </c>
      <c r="F5" s="133" t="s">
        <v>23</v>
      </c>
      <c r="K5" s="2" t="s">
        <v>0</v>
      </c>
      <c r="L5" s="3"/>
      <c r="M5" s="12" t="s">
        <v>0</v>
      </c>
      <c r="T5" s="4" t="s">
        <v>6</v>
      </c>
      <c r="U5" s="5"/>
      <c r="V5" s="13">
        <f>(VAR(J41:J107))</f>
        <v>0.6202753957485374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29">
        <f aca="true" t="shared" si="0" ref="A6:B32">I41</f>
        <v>2497</v>
      </c>
      <c r="B6" s="130">
        <f t="shared" si="0"/>
        <v>4.19</v>
      </c>
      <c r="C6" s="152">
        <f aca="true" t="shared" si="1" ref="C6:D26">I70</f>
        <v>2526</v>
      </c>
      <c r="D6" s="131">
        <f t="shared" si="1"/>
        <v>4.149999999999977</v>
      </c>
      <c r="E6" s="116">
        <v>2561</v>
      </c>
      <c r="F6" s="158">
        <v>3.1499999999999773</v>
      </c>
      <c r="K6" s="2" t="s">
        <v>7</v>
      </c>
      <c r="L6" s="3"/>
      <c r="M6" s="12" t="s">
        <v>0</v>
      </c>
      <c r="T6" s="4" t="s">
        <v>8</v>
      </c>
      <c r="U6" s="5"/>
      <c r="V6" s="13">
        <f>STDEV(J41:J107)</f>
        <v>0.78757564446124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117">
        <f t="shared" si="0"/>
        <v>2498</v>
      </c>
      <c r="B7" s="118">
        <f t="shared" si="0"/>
        <v>3.9599999999999795</v>
      </c>
      <c r="C7" s="153">
        <f t="shared" si="1"/>
        <v>2527</v>
      </c>
      <c r="D7" s="119">
        <f t="shared" si="1"/>
        <v>3.2200000000000273</v>
      </c>
      <c r="E7" s="149">
        <v>2562</v>
      </c>
      <c r="F7" s="159">
        <v>2.0500000000000114</v>
      </c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117">
        <f t="shared" si="0"/>
        <v>2499</v>
      </c>
      <c r="B8" s="118">
        <f t="shared" si="0"/>
        <v>4.180000000000007</v>
      </c>
      <c r="C8" s="153">
        <f t="shared" si="1"/>
        <v>2528</v>
      </c>
      <c r="D8" s="119">
        <f t="shared" si="1"/>
        <v>3.4599999999999795</v>
      </c>
      <c r="E8" s="149">
        <v>2563</v>
      </c>
      <c r="F8" s="159">
        <v>2.339999999999975</v>
      </c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117">
        <f t="shared" si="0"/>
        <v>2500</v>
      </c>
      <c r="B9" s="118">
        <f t="shared" si="0"/>
        <v>4.160000000000025</v>
      </c>
      <c r="C9" s="153">
        <f t="shared" si="1"/>
        <v>2529</v>
      </c>
      <c r="D9" s="119">
        <f t="shared" si="1"/>
        <v>3.4700000000000273</v>
      </c>
      <c r="E9" s="151"/>
      <c r="F9" s="160"/>
      <c r="U9" t="s">
        <v>16</v>
      </c>
      <c r="V9" s="14">
        <f>+B80</f>
        <v>0.554034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117">
        <f t="shared" si="0"/>
        <v>2501</v>
      </c>
      <c r="B10" s="118">
        <f t="shared" si="0"/>
        <v>3.9499999999999886</v>
      </c>
      <c r="C10" s="153">
        <f t="shared" si="1"/>
        <v>2530</v>
      </c>
      <c r="D10" s="119">
        <f t="shared" si="1"/>
        <v>4.529999999999973</v>
      </c>
      <c r="E10" s="147"/>
      <c r="F10" s="160"/>
      <c r="U10" t="s">
        <v>17</v>
      </c>
      <c r="V10" s="14">
        <f>+B81</f>
        <v>1.182418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117">
        <f t="shared" si="0"/>
        <v>2502</v>
      </c>
      <c r="B11" s="118">
        <f t="shared" si="0"/>
        <v>4.029999999999973</v>
      </c>
      <c r="C11" s="153">
        <f t="shared" si="1"/>
        <v>2531</v>
      </c>
      <c r="D11" s="119">
        <f t="shared" si="1"/>
        <v>3.079999999999984</v>
      </c>
      <c r="E11" s="148"/>
      <c r="F11" s="161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117">
        <f t="shared" si="0"/>
        <v>2503</v>
      </c>
      <c r="B12" s="118">
        <f t="shared" si="0"/>
        <v>3.63</v>
      </c>
      <c r="C12" s="153">
        <f t="shared" si="1"/>
        <v>2532</v>
      </c>
      <c r="D12" s="119">
        <f t="shared" si="1"/>
        <v>2.5299999999999727</v>
      </c>
      <c r="E12" s="148"/>
      <c r="F12" s="161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117">
        <f t="shared" si="0"/>
        <v>2504</v>
      </c>
      <c r="B13" s="118">
        <f t="shared" si="0"/>
        <v>4.050000000000011</v>
      </c>
      <c r="C13" s="153">
        <f t="shared" si="1"/>
        <v>2533</v>
      </c>
      <c r="D13" s="119">
        <f t="shared" si="1"/>
        <v>2</v>
      </c>
      <c r="E13" s="148"/>
      <c r="F13" s="161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117">
        <f t="shared" si="0"/>
        <v>2505</v>
      </c>
      <c r="B14" s="118">
        <f t="shared" si="0"/>
        <v>3.339999999999975</v>
      </c>
      <c r="C14" s="153">
        <f t="shared" si="1"/>
        <v>2534</v>
      </c>
      <c r="D14" s="119">
        <f t="shared" si="1"/>
        <v>2.4499999999999886</v>
      </c>
      <c r="E14" s="148"/>
      <c r="F14" s="161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117">
        <f t="shared" si="0"/>
        <v>2506</v>
      </c>
      <c r="B15" s="118">
        <f t="shared" si="0"/>
        <v>4.149999999999977</v>
      </c>
      <c r="C15" s="153">
        <f t="shared" si="1"/>
        <v>2535</v>
      </c>
      <c r="D15" s="119">
        <f t="shared" si="1"/>
        <v>2.13</v>
      </c>
      <c r="E15" s="148"/>
      <c r="F15" s="161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117">
        <f t="shared" si="0"/>
        <v>2507</v>
      </c>
      <c r="B16" s="118">
        <f t="shared" si="0"/>
        <v>3.670000000000016</v>
      </c>
      <c r="C16" s="153">
        <f t="shared" si="1"/>
        <v>2536</v>
      </c>
      <c r="D16" s="119">
        <f t="shared" si="1"/>
        <v>2.19</v>
      </c>
      <c r="E16" s="148"/>
      <c r="F16" s="161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117">
        <f t="shared" si="0"/>
        <v>2508</v>
      </c>
      <c r="B17" s="118">
        <f t="shared" si="0"/>
        <v>4.259999999999991</v>
      </c>
      <c r="C17" s="153">
        <f t="shared" si="1"/>
        <v>2537</v>
      </c>
      <c r="D17" s="119">
        <f t="shared" si="1"/>
        <v>4.430000000000007</v>
      </c>
      <c r="E17" s="148"/>
      <c r="F17" s="161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117">
        <f t="shared" si="0"/>
        <v>2509</v>
      </c>
      <c r="B18" s="118">
        <f t="shared" si="0"/>
        <v>3.5</v>
      </c>
      <c r="C18" s="153">
        <f t="shared" si="1"/>
        <v>2538</v>
      </c>
      <c r="D18" s="119">
        <f t="shared" si="1"/>
        <v>4.269999999999982</v>
      </c>
      <c r="E18" s="148"/>
      <c r="F18" s="161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117">
        <f t="shared" si="0"/>
        <v>2510</v>
      </c>
      <c r="B19" s="118">
        <f t="shared" si="0"/>
        <v>4.13</v>
      </c>
      <c r="C19" s="153">
        <f t="shared" si="1"/>
        <v>2539</v>
      </c>
      <c r="D19" s="119">
        <f t="shared" si="1"/>
        <v>3.5</v>
      </c>
      <c r="E19" s="148"/>
      <c r="F19" s="161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117">
        <f t="shared" si="0"/>
        <v>2511</v>
      </c>
      <c r="B20" s="118">
        <f t="shared" si="0"/>
        <v>3.38</v>
      </c>
      <c r="C20" s="153">
        <f t="shared" si="1"/>
        <v>2540</v>
      </c>
      <c r="D20" s="119">
        <f t="shared" si="1"/>
        <v>3.009999999999991</v>
      </c>
      <c r="E20" s="148"/>
      <c r="F20" s="161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117">
        <f t="shared" si="0"/>
        <v>2512</v>
      </c>
      <c r="B21" s="118">
        <f t="shared" si="0"/>
        <v>4.06</v>
      </c>
      <c r="C21" s="153">
        <f t="shared" si="1"/>
        <v>2541</v>
      </c>
      <c r="D21" s="119">
        <f t="shared" si="1"/>
        <v>2.160000000000025</v>
      </c>
      <c r="E21" s="148"/>
      <c r="F21" s="161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117">
        <f t="shared" si="0"/>
        <v>2513</v>
      </c>
      <c r="B22" s="118">
        <f t="shared" si="0"/>
        <v>3.87</v>
      </c>
      <c r="C22" s="153">
        <f t="shared" si="1"/>
        <v>2542</v>
      </c>
      <c r="D22" s="119">
        <f t="shared" si="1"/>
        <v>2.5</v>
      </c>
      <c r="E22" s="148"/>
      <c r="F22" s="161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117">
        <f t="shared" si="0"/>
        <v>2514</v>
      </c>
      <c r="B23" s="118">
        <f t="shared" si="0"/>
        <v>3.9599999999999795</v>
      </c>
      <c r="C23" s="153">
        <f t="shared" si="1"/>
        <v>2543</v>
      </c>
      <c r="D23" s="119">
        <f t="shared" si="1"/>
        <v>2.1999999999999886</v>
      </c>
      <c r="E23" s="148"/>
      <c r="F23" s="161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117">
        <f t="shared" si="0"/>
        <v>2515</v>
      </c>
      <c r="B24" s="118">
        <f t="shared" si="0"/>
        <v>3.089999999999975</v>
      </c>
      <c r="C24" s="153">
        <f t="shared" si="1"/>
        <v>2544</v>
      </c>
      <c r="D24" s="119">
        <f t="shared" si="1"/>
        <v>4.180000000000007</v>
      </c>
      <c r="E24" s="148"/>
      <c r="F24" s="161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117">
        <f t="shared" si="0"/>
        <v>2516</v>
      </c>
      <c r="B25" s="118">
        <f t="shared" si="0"/>
        <v>4.170000000000016</v>
      </c>
      <c r="C25" s="153">
        <f t="shared" si="1"/>
        <v>2545</v>
      </c>
      <c r="D25" s="119">
        <f t="shared" si="1"/>
        <v>3.730000000000018</v>
      </c>
      <c r="E25" s="148"/>
      <c r="F25" s="159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117">
        <f t="shared" si="0"/>
        <v>2517</v>
      </c>
      <c r="B26" s="118">
        <f t="shared" si="0"/>
        <v>3.6000000000000227</v>
      </c>
      <c r="C26" s="153">
        <f t="shared" si="1"/>
        <v>2546</v>
      </c>
      <c r="D26" s="119">
        <f t="shared" si="1"/>
        <v>3.6999999999999886</v>
      </c>
      <c r="E26" s="148"/>
      <c r="F26" s="159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117">
        <f t="shared" si="0"/>
        <v>2518</v>
      </c>
      <c r="B27" s="118">
        <f t="shared" si="0"/>
        <v>4.220000000000027</v>
      </c>
      <c r="C27" s="153">
        <v>2552</v>
      </c>
      <c r="D27" s="120">
        <v>2.6</v>
      </c>
      <c r="E27" s="148"/>
      <c r="F27" s="159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117">
        <f t="shared" si="0"/>
        <v>2519</v>
      </c>
      <c r="B28" s="118">
        <f t="shared" si="0"/>
        <v>3.4599999999999795</v>
      </c>
      <c r="C28" s="153">
        <v>2553</v>
      </c>
      <c r="D28" s="121">
        <v>3.57</v>
      </c>
      <c r="E28" s="148"/>
      <c r="F28" s="159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117">
        <f t="shared" si="0"/>
        <v>2520</v>
      </c>
      <c r="B29" s="118">
        <f t="shared" si="0"/>
        <v>4</v>
      </c>
      <c r="C29" s="154">
        <v>2554</v>
      </c>
      <c r="D29" s="122">
        <v>4.94</v>
      </c>
      <c r="E29" s="148"/>
      <c r="F29" s="15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117">
        <f t="shared" si="0"/>
        <v>2521</v>
      </c>
      <c r="B30" s="118">
        <f t="shared" si="0"/>
        <v>3.980000000000018</v>
      </c>
      <c r="C30" s="153">
        <v>2555</v>
      </c>
      <c r="D30" s="121">
        <v>2.62</v>
      </c>
      <c r="E30" s="148"/>
      <c r="F30" s="159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123">
        <f t="shared" si="0"/>
        <v>2522</v>
      </c>
      <c r="B31" s="124">
        <f t="shared" si="0"/>
        <v>3.319999999999993</v>
      </c>
      <c r="C31" s="155">
        <v>2556</v>
      </c>
      <c r="D31" s="125">
        <v>2.8600000000000136</v>
      </c>
      <c r="E31" s="156"/>
      <c r="F31" s="162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123">
        <f t="shared" si="0"/>
        <v>2523</v>
      </c>
      <c r="B32" s="126">
        <v>4.15</v>
      </c>
      <c r="C32" s="155">
        <v>2557</v>
      </c>
      <c r="D32" s="125">
        <v>2.4</v>
      </c>
      <c r="E32" s="156"/>
      <c r="F32" s="163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117">
        <v>2526</v>
      </c>
      <c r="B33" s="118">
        <v>4.149999999999977</v>
      </c>
      <c r="C33" s="153">
        <v>2558</v>
      </c>
      <c r="D33" s="120">
        <v>1.9</v>
      </c>
      <c r="E33" s="148"/>
      <c r="F33" s="159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23">
        <v>2527</v>
      </c>
      <c r="B34" s="124">
        <v>3.2200000000000273</v>
      </c>
      <c r="C34" s="155">
        <v>2559</v>
      </c>
      <c r="D34" s="127">
        <v>2.67</v>
      </c>
      <c r="E34" s="149"/>
      <c r="F34" s="164"/>
      <c r="G34" s="138"/>
      <c r="H34" s="139"/>
      <c r="I34" s="139"/>
      <c r="J34" s="139"/>
      <c r="K34" s="139"/>
      <c r="L34" s="140"/>
      <c r="M34" s="140"/>
      <c r="N34" s="140"/>
      <c r="O34" s="140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23">
        <v>2528</v>
      </c>
      <c r="B35" s="126">
        <v>3.4599999999999795</v>
      </c>
      <c r="C35" s="157">
        <v>2560</v>
      </c>
      <c r="D35" s="128">
        <v>2.7</v>
      </c>
      <c r="E35" s="150"/>
      <c r="F35" s="165"/>
      <c r="G35" s="141"/>
      <c r="H35" s="142"/>
      <c r="I35" s="142"/>
      <c r="J35" s="142"/>
      <c r="K35" s="142"/>
      <c r="L35" s="142"/>
      <c r="M35" s="142"/>
      <c r="N35" s="142"/>
      <c r="O35" s="142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98"/>
      <c r="B36" s="99"/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143" t="s">
        <v>9</v>
      </c>
      <c r="C37" s="144"/>
      <c r="D37" s="58">
        <v>2</v>
      </c>
      <c r="E37" s="59">
        <v>3</v>
      </c>
      <c r="F37" s="59">
        <v>4</v>
      </c>
      <c r="G37" s="59">
        <v>5</v>
      </c>
      <c r="H37" s="59">
        <v>6</v>
      </c>
      <c r="I37" s="59">
        <v>10</v>
      </c>
      <c r="J37" s="59">
        <v>20</v>
      </c>
      <c r="K37" s="59">
        <v>25</v>
      </c>
      <c r="L37" s="59">
        <v>50</v>
      </c>
      <c r="M37" s="60">
        <v>100</v>
      </c>
      <c r="N37" s="60">
        <v>200</v>
      </c>
      <c r="O37" s="60">
        <v>500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145" t="s">
        <v>22</v>
      </c>
      <c r="C38" s="146"/>
      <c r="D38" s="72">
        <f aca="true" t="shared" si="3" ref="D38:O38">ROUND((((-LN(-LN(1-1/D37)))+$B$83*$B$84)/$B$83),2)</f>
        <v>3.29</v>
      </c>
      <c r="E38" s="72">
        <f t="shared" si="3"/>
        <v>3.65</v>
      </c>
      <c r="F38" s="72">
        <f t="shared" si="3"/>
        <v>3.88</v>
      </c>
      <c r="G38" s="72">
        <f t="shared" si="3"/>
        <v>4.05</v>
      </c>
      <c r="H38" s="72">
        <f t="shared" si="3"/>
        <v>4.18</v>
      </c>
      <c r="I38" s="72">
        <f t="shared" si="3"/>
        <v>4.55</v>
      </c>
      <c r="J38" s="72">
        <f t="shared" si="3"/>
        <v>5.03</v>
      </c>
      <c r="K38" s="72">
        <f t="shared" si="3"/>
        <v>5.18</v>
      </c>
      <c r="L38" s="72">
        <f t="shared" si="3"/>
        <v>5.65</v>
      </c>
      <c r="M38" s="73">
        <f t="shared" si="3"/>
        <v>6.11</v>
      </c>
      <c r="N38" s="73">
        <f t="shared" si="3"/>
        <v>6.58</v>
      </c>
      <c r="O38" s="73">
        <f t="shared" si="3"/>
        <v>7.19</v>
      </c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50"/>
      <c r="D39" s="51" t="s">
        <v>10</v>
      </c>
      <c r="E39" s="52"/>
      <c r="F39" s="67" t="s">
        <v>18</v>
      </c>
      <c r="G39" s="68"/>
      <c r="H39" s="67"/>
      <c r="I39" s="68"/>
      <c r="J39" s="67"/>
      <c r="K39" s="67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/>
      <c r="I41" s="70">
        <v>2497</v>
      </c>
      <c r="J41" s="77">
        <v>4.19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2498</v>
      </c>
      <c r="J42" s="77">
        <v>3.9599999999999795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2499</v>
      </c>
      <c r="J43" s="77">
        <v>4.180000000000007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2500</v>
      </c>
      <c r="J44" s="77">
        <v>4.160000000000025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2501</v>
      </c>
      <c r="J45" s="77">
        <v>3.9499999999999886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2502</v>
      </c>
      <c r="J46" s="77">
        <v>4.029999999999973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2503</v>
      </c>
      <c r="J47" s="77">
        <v>3.63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2504</v>
      </c>
      <c r="J48" s="77">
        <v>4.050000000000011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2505</v>
      </c>
      <c r="J49" s="77">
        <v>3.339999999999975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2506</v>
      </c>
      <c r="J50" s="77">
        <v>4.149999999999977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2507</v>
      </c>
      <c r="J51" s="77">
        <v>3.670000000000016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2508</v>
      </c>
      <c r="J52" s="77">
        <v>4.259999999999991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2509</v>
      </c>
      <c r="J53" s="77">
        <v>3.5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2510</v>
      </c>
      <c r="J54" s="77">
        <v>4.13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2511</v>
      </c>
      <c r="J55" s="77">
        <v>3.38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2512</v>
      </c>
      <c r="J56" s="77">
        <v>4.06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2513</v>
      </c>
      <c r="J57" s="77">
        <v>3.87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0">
        <v>2514</v>
      </c>
      <c r="J58" s="77">
        <v>3.9599999999999795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2515</v>
      </c>
      <c r="J59" s="77">
        <v>3.089999999999975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2516</v>
      </c>
      <c r="J60" s="77">
        <v>4.170000000000016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2517</v>
      </c>
      <c r="J61" s="77">
        <v>3.6000000000000227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2518</v>
      </c>
      <c r="J62" s="77">
        <v>4.220000000000027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6">
        <v>2519</v>
      </c>
      <c r="J63" s="78">
        <v>3.4599999999999795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6">
        <v>2520</v>
      </c>
      <c r="J64" s="79">
        <v>4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>
        <v>2521</v>
      </c>
      <c r="J65" s="77">
        <v>3.980000000000018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>
        <v>2522</v>
      </c>
      <c r="J66" s="77">
        <v>3.319999999999993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>
        <v>2523</v>
      </c>
      <c r="J67" s="77">
        <v>3.5500000000000114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>
        <v>2524</v>
      </c>
      <c r="J68" s="77">
        <v>3.980000000000018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>
        <v>2525</v>
      </c>
      <c r="J69" s="77">
        <v>2.94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>
        <v>2526</v>
      </c>
      <c r="J70" s="77">
        <v>4.149999999999977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>
        <v>2527</v>
      </c>
      <c r="J71" s="77">
        <v>3.2200000000000273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>
        <v>2528</v>
      </c>
      <c r="J72" s="77">
        <v>3.4599999999999795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>
        <v>2529</v>
      </c>
      <c r="J73" s="77">
        <v>3.4700000000000273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>
        <v>2530</v>
      </c>
      <c r="J74" s="77">
        <v>4.529999999999973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>
        <v>2531</v>
      </c>
      <c r="J75" s="77">
        <v>3.079999999999984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>
        <v>2532</v>
      </c>
      <c r="J76" s="77">
        <v>2.5299999999999727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>
        <v>2533</v>
      </c>
      <c r="J77" s="77">
        <v>2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13</v>
      </c>
      <c r="B78" s="20"/>
      <c r="C78" s="20"/>
      <c r="D78" s="20"/>
      <c r="E78" s="20"/>
      <c r="F78" s="20">
        <f>+A78+1</f>
        <v>14</v>
      </c>
      <c r="I78" s="70">
        <v>2534</v>
      </c>
      <c r="J78" s="77">
        <v>2.4499999999999886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7</v>
      </c>
      <c r="B79" s="20"/>
      <c r="C79" s="20"/>
      <c r="D79" s="20"/>
      <c r="E79" s="20"/>
      <c r="I79" s="70">
        <v>2535</v>
      </c>
      <c r="J79" s="77">
        <v>2.13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12</v>
      </c>
      <c r="B80" s="27">
        <f>IF($A$79&gt;=6,VLOOKUP($F$78,$X$3:$AC$38,$A$79-4),VLOOKUP($A$78,$X$3:$AC$38,$A$79+1))</f>
        <v>0.554034</v>
      </c>
      <c r="C80" s="27"/>
      <c r="D80" s="27"/>
      <c r="E80" s="27"/>
      <c r="I80" s="70">
        <v>2536</v>
      </c>
      <c r="J80" s="77">
        <v>2.19</v>
      </c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13</v>
      </c>
      <c r="B81" s="27">
        <f>IF($A$79&gt;=6,VLOOKUP($F$78,$Y$58:$AD$97,$A$79-4),VLOOKUP($A$78,$Y$58:$AD$97,$A$79+1))</f>
        <v>1.182418</v>
      </c>
      <c r="C81" s="27"/>
      <c r="D81" s="27"/>
      <c r="E81" s="27"/>
      <c r="I81" s="70">
        <v>2537</v>
      </c>
      <c r="J81" s="77">
        <v>4.430000000000007</v>
      </c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>
        <v>2538</v>
      </c>
      <c r="J82" s="77">
        <v>4.269999999999982</v>
      </c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14</v>
      </c>
      <c r="B83" s="28">
        <f>B81/V6</f>
        <v>1.5013389612992176</v>
      </c>
      <c r="C83" s="28"/>
      <c r="D83" s="28"/>
      <c r="E83" s="28"/>
      <c r="I83" s="70">
        <v>2539</v>
      </c>
      <c r="J83" s="77">
        <v>3.5</v>
      </c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15</v>
      </c>
      <c r="B84" s="56">
        <f>V4-(B80/B83)</f>
        <v>3.050376393291145</v>
      </c>
      <c r="C84" s="28"/>
      <c r="D84" s="28"/>
      <c r="E84" s="28"/>
      <c r="I84" s="70">
        <v>2540</v>
      </c>
      <c r="J84" s="77">
        <v>3.009999999999991</v>
      </c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>
        <v>2541</v>
      </c>
      <c r="J85" s="77">
        <v>2.160000000000025</v>
      </c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>
        <v>2542</v>
      </c>
      <c r="J86" s="77">
        <v>2.5</v>
      </c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>
        <v>2543</v>
      </c>
      <c r="J87" s="77">
        <v>2.1999999999999886</v>
      </c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>
        <v>2544</v>
      </c>
      <c r="J88" s="77">
        <v>4.180000000000007</v>
      </c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>
        <v>2545</v>
      </c>
      <c r="J89" s="77">
        <v>3.730000000000018</v>
      </c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>
        <v>2546</v>
      </c>
      <c r="J90" s="77">
        <v>3.6999999999999886</v>
      </c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>
        <v>2547</v>
      </c>
      <c r="J91" s="80">
        <v>3.6999999999999886</v>
      </c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>
        <v>2548</v>
      </c>
      <c r="J92" s="80">
        <v>4.930000000000007</v>
      </c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>
        <v>2549</v>
      </c>
      <c r="J93" s="80">
        <v>4.329999999999984</v>
      </c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>
        <v>2550</v>
      </c>
      <c r="J94" s="80">
        <v>2.170000000000016</v>
      </c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>
        <v>2551</v>
      </c>
      <c r="J95" s="77">
        <v>2.5</v>
      </c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71">
        <v>2552</v>
      </c>
      <c r="J96" s="80">
        <v>2.6</v>
      </c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>
        <v>2553</v>
      </c>
      <c r="J97" s="102">
        <v>3.57</v>
      </c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70">
        <v>2554</v>
      </c>
      <c r="J98" s="80">
        <v>4.94</v>
      </c>
      <c r="K98" s="18"/>
    </row>
    <row r="99" spans="2:11" ht="21">
      <c r="B99" s="20"/>
      <c r="C99" s="20"/>
      <c r="D99" s="20"/>
      <c r="E99" s="20"/>
      <c r="I99" s="71">
        <v>2555</v>
      </c>
      <c r="J99" s="102">
        <v>2.62</v>
      </c>
      <c r="K99" s="18"/>
    </row>
    <row r="100" spans="2:11" ht="21">
      <c r="B100" s="20"/>
      <c r="C100" s="20"/>
      <c r="D100" s="20"/>
      <c r="E100" s="20"/>
      <c r="I100" s="18">
        <v>2556</v>
      </c>
      <c r="J100" s="102">
        <v>2.8600000000000136</v>
      </c>
      <c r="K100" s="18"/>
    </row>
    <row r="101" spans="2:11" ht="21">
      <c r="B101" s="20"/>
      <c r="C101" s="20"/>
      <c r="D101" s="20"/>
      <c r="E101" s="20"/>
      <c r="I101" s="70">
        <v>2557</v>
      </c>
      <c r="J101" s="96">
        <v>2.4</v>
      </c>
      <c r="K101" s="18"/>
    </row>
    <row r="102" spans="9:11" ht="21">
      <c r="I102" s="71">
        <v>2558</v>
      </c>
      <c r="J102" s="102">
        <v>1.9</v>
      </c>
      <c r="K102" s="18"/>
    </row>
    <row r="103" spans="9:11" ht="21">
      <c r="I103" s="18">
        <v>2559</v>
      </c>
      <c r="J103" s="102">
        <v>2.67</v>
      </c>
      <c r="K103" s="18"/>
    </row>
    <row r="104" spans="9:11" ht="21">
      <c r="I104" s="70">
        <v>2560</v>
      </c>
      <c r="J104" s="102">
        <v>2.7</v>
      </c>
      <c r="K104" s="18"/>
    </row>
    <row r="105" spans="9:11" ht="21">
      <c r="I105" s="71">
        <v>2561</v>
      </c>
      <c r="J105" s="102">
        <v>3.1499999999999773</v>
      </c>
      <c r="K105" s="18"/>
    </row>
    <row r="106" spans="9:11" ht="21">
      <c r="I106" s="18">
        <v>2562</v>
      </c>
      <c r="J106" s="102">
        <v>2.0500000000000114</v>
      </c>
      <c r="K106" s="18"/>
    </row>
    <row r="107" spans="9:11" ht="21">
      <c r="I107" s="70">
        <v>2563</v>
      </c>
      <c r="J107" s="102">
        <v>2.339999999999975</v>
      </c>
      <c r="K107" s="18"/>
    </row>
    <row r="108" spans="9:11" ht="21">
      <c r="I108" s="18"/>
      <c r="J108" s="102"/>
      <c r="K108" s="18"/>
    </row>
    <row r="109" spans="9:11" ht="21">
      <c r="I109" s="18"/>
      <c r="J109" s="102"/>
      <c r="K109" s="18"/>
    </row>
    <row r="110" spans="9:11" ht="21">
      <c r="I110" s="18"/>
      <c r="J110" s="102"/>
      <c r="K110" s="18"/>
    </row>
    <row r="111" spans="9:11" ht="21">
      <c r="I111" s="18"/>
      <c r="J111" s="102"/>
      <c r="K111" s="18"/>
    </row>
    <row r="112" spans="9:11" ht="21">
      <c r="I112" s="18"/>
      <c r="J112" s="102"/>
      <c r="K112" s="18"/>
    </row>
    <row r="113" spans="9:11" ht="21">
      <c r="I113" s="18"/>
      <c r="J113" s="102"/>
      <c r="K113" s="18"/>
    </row>
    <row r="114" spans="9:11" ht="21">
      <c r="I114" s="18"/>
      <c r="J114" s="102"/>
      <c r="K114" s="18"/>
    </row>
    <row r="115" spans="9:11" ht="21">
      <c r="I115" s="18"/>
      <c r="J115" s="102"/>
      <c r="K115" s="18"/>
    </row>
    <row r="116" spans="9:11" ht="21">
      <c r="I116" s="18"/>
      <c r="J116" s="102"/>
      <c r="K116" s="18"/>
    </row>
    <row r="117" spans="9:11" ht="21">
      <c r="I117" s="18"/>
      <c r="J117" s="102"/>
      <c r="K117" s="18"/>
    </row>
    <row r="118" spans="9:11" ht="21">
      <c r="I118" s="18"/>
      <c r="J118" s="102"/>
      <c r="K118" s="18"/>
    </row>
    <row r="119" spans="9:11" ht="21">
      <c r="I119" s="18"/>
      <c r="J119" s="102"/>
      <c r="K119" s="18"/>
    </row>
    <row r="120" spans="9:11" ht="21">
      <c r="I120" s="18"/>
      <c r="J120" s="102"/>
      <c r="K120" s="18"/>
    </row>
    <row r="121" spans="9:11" ht="21">
      <c r="I121" s="18"/>
      <c r="J121" s="102"/>
      <c r="K121" s="18"/>
    </row>
    <row r="122" spans="9:11" ht="21">
      <c r="I122" s="18"/>
      <c r="J122" s="102"/>
      <c r="K122" s="18"/>
    </row>
    <row r="123" spans="9:11" ht="21">
      <c r="I123" s="18"/>
      <c r="J123" s="102"/>
      <c r="K123" s="18"/>
    </row>
    <row r="124" spans="9:11" ht="21">
      <c r="I124" s="18"/>
      <c r="J124" s="102"/>
      <c r="K124" s="18"/>
    </row>
    <row r="125" spans="9:11" ht="21">
      <c r="I125" s="18"/>
      <c r="J125" s="102"/>
      <c r="K125" s="18"/>
    </row>
    <row r="126" spans="9:11" ht="21">
      <c r="I126" s="18"/>
      <c r="J126" s="102"/>
      <c r="K126" s="18"/>
    </row>
    <row r="127" spans="9:11" ht="21">
      <c r="I127" s="18"/>
      <c r="J127" s="102"/>
      <c r="K127" s="18"/>
    </row>
    <row r="128" spans="9:11" ht="21">
      <c r="I128" s="18"/>
      <c r="J128" s="102"/>
      <c r="K128" s="18"/>
    </row>
    <row r="129" spans="9:11" ht="21">
      <c r="I129" s="18"/>
      <c r="J129" s="102"/>
      <c r="K129" s="18"/>
    </row>
    <row r="130" spans="9:11" ht="21">
      <c r="I130" s="18"/>
      <c r="J130" s="102"/>
      <c r="K130" s="18"/>
    </row>
    <row r="131" spans="9:11" ht="21">
      <c r="I131" s="18"/>
      <c r="J131" s="102"/>
      <c r="K131" s="18"/>
    </row>
    <row r="132" spans="9:11" ht="21">
      <c r="I132" s="18"/>
      <c r="J132" s="102"/>
      <c r="K132" s="18"/>
    </row>
    <row r="133" spans="9:11" ht="21">
      <c r="I133" s="18"/>
      <c r="J133" s="102"/>
      <c r="K133" s="18"/>
    </row>
    <row r="134" spans="9:11" ht="21">
      <c r="I134" s="18"/>
      <c r="J134" s="102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4">
    <mergeCell ref="A3:F3"/>
    <mergeCell ref="A4:F4"/>
    <mergeCell ref="B37:C37"/>
    <mergeCell ref="B38:C38"/>
  </mergeCells>
  <printOptions/>
  <pageMargins left="0.35433070866141736" right="0.07874015748031496" top="0.31496062992125984" bottom="0.31496062992125984" header="0.7086614173228347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="75" zoomScaleNormal="75" zoomScalePageLayoutView="0" workbookViewId="0" topLeftCell="A16">
      <selection activeCell="I100" sqref="I100:I10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10" t="s">
        <v>19</v>
      </c>
      <c r="B3" s="111"/>
      <c r="C3" s="111"/>
      <c r="D3" s="11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COUNT(J41:J105)</f>
        <v>65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13" t="s">
        <v>20</v>
      </c>
      <c r="B4" s="114"/>
      <c r="C4" s="114"/>
      <c r="D4" s="11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AVERAGE(J41:J105)</f>
        <v>3.4570769230769214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69" t="s">
        <v>23</v>
      </c>
      <c r="C5" s="64" t="s">
        <v>1</v>
      </c>
      <c r="D5" s="8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(VAR(J41:J105))</f>
        <v>0.5907116346153902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32">I41</f>
        <v>2497</v>
      </c>
      <c r="B6" s="74">
        <f aca="true" t="shared" si="1" ref="B6:B31">J41</f>
        <v>4.19</v>
      </c>
      <c r="C6" s="65">
        <f aca="true" t="shared" si="2" ref="C6:C26">I70</f>
        <v>2526</v>
      </c>
      <c r="D6" s="75">
        <f aca="true" t="shared" si="3" ref="D6:D26">J70</f>
        <v>4.149999999999977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STDEV(J41:J105)</f>
        <v>0.7685776698651804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2498</v>
      </c>
      <c r="B7" s="74">
        <f t="shared" si="1"/>
        <v>3.9599999999999795</v>
      </c>
      <c r="C7" s="65">
        <f t="shared" si="2"/>
        <v>2527</v>
      </c>
      <c r="D7" s="75">
        <f t="shared" si="3"/>
        <v>3.2200000000000273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2499</v>
      </c>
      <c r="B8" s="74">
        <f t="shared" si="1"/>
        <v>4.180000000000007</v>
      </c>
      <c r="C8" s="65">
        <f t="shared" si="2"/>
        <v>2528</v>
      </c>
      <c r="D8" s="75">
        <f t="shared" si="3"/>
        <v>3.4599999999999795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2500</v>
      </c>
      <c r="B9" s="74">
        <f t="shared" si="1"/>
        <v>4.160000000000025</v>
      </c>
      <c r="C9" s="65">
        <f t="shared" si="2"/>
        <v>2529</v>
      </c>
      <c r="D9" s="75">
        <f t="shared" si="3"/>
        <v>3.4700000000000273</v>
      </c>
      <c r="E9" s="36"/>
      <c r="F9" s="36"/>
      <c r="U9" t="s">
        <v>16</v>
      </c>
      <c r="V9" s="14">
        <f>+B80</f>
        <v>0.553513</v>
      </c>
      <c r="X9" s="10">
        <f aca="true" t="shared" si="4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2501</v>
      </c>
      <c r="B10" s="74">
        <f t="shared" si="1"/>
        <v>3.9499999999999886</v>
      </c>
      <c r="C10" s="65">
        <f t="shared" si="2"/>
        <v>2530</v>
      </c>
      <c r="D10" s="75">
        <f t="shared" si="3"/>
        <v>4.529999999999973</v>
      </c>
      <c r="E10" s="35"/>
      <c r="F10" s="7"/>
      <c r="U10" t="s">
        <v>17</v>
      </c>
      <c r="V10" s="14">
        <f>+B81</f>
        <v>1.180341</v>
      </c>
      <c r="X10" s="10">
        <f t="shared" si="4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2502</v>
      </c>
      <c r="B11" s="74">
        <f t="shared" si="1"/>
        <v>4.029999999999973</v>
      </c>
      <c r="C11" s="65">
        <f t="shared" si="2"/>
        <v>2531</v>
      </c>
      <c r="D11" s="75">
        <f t="shared" si="3"/>
        <v>3.079999999999984</v>
      </c>
      <c r="E11" s="32"/>
      <c r="F11" s="33"/>
      <c r="X11" s="10">
        <f t="shared" si="4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2503</v>
      </c>
      <c r="B12" s="74">
        <f t="shared" si="1"/>
        <v>3.63</v>
      </c>
      <c r="C12" s="65">
        <f t="shared" si="2"/>
        <v>2532</v>
      </c>
      <c r="D12" s="75">
        <f t="shared" si="3"/>
        <v>2.5299999999999727</v>
      </c>
      <c r="E12" s="32"/>
      <c r="F12" s="33"/>
      <c r="X12" s="10">
        <f t="shared" si="4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2504</v>
      </c>
      <c r="B13" s="74">
        <f t="shared" si="1"/>
        <v>4.050000000000011</v>
      </c>
      <c r="C13" s="65">
        <f t="shared" si="2"/>
        <v>2533</v>
      </c>
      <c r="D13" s="75">
        <f t="shared" si="3"/>
        <v>2</v>
      </c>
      <c r="E13" s="32"/>
      <c r="F13" s="33"/>
      <c r="S13" s="40"/>
      <c r="X13" s="10">
        <f t="shared" si="4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2505</v>
      </c>
      <c r="B14" s="74">
        <f t="shared" si="1"/>
        <v>3.339999999999975</v>
      </c>
      <c r="C14" s="65">
        <f t="shared" si="2"/>
        <v>2534</v>
      </c>
      <c r="D14" s="75">
        <f t="shared" si="3"/>
        <v>2.4499999999999886</v>
      </c>
      <c r="E14" s="32"/>
      <c r="F14" s="33"/>
      <c r="S14" s="40"/>
      <c r="X14" s="10">
        <f t="shared" si="4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2506</v>
      </c>
      <c r="B15" s="74">
        <f t="shared" si="1"/>
        <v>4.149999999999977</v>
      </c>
      <c r="C15" s="65">
        <f t="shared" si="2"/>
        <v>2535</v>
      </c>
      <c r="D15" s="75">
        <f t="shared" si="3"/>
        <v>2.13</v>
      </c>
      <c r="E15" s="32"/>
      <c r="F15" s="33"/>
      <c r="S15" s="41"/>
      <c r="X15" s="10">
        <f t="shared" si="4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2507</v>
      </c>
      <c r="B16" s="74">
        <f t="shared" si="1"/>
        <v>3.670000000000016</v>
      </c>
      <c r="C16" s="65">
        <f t="shared" si="2"/>
        <v>2536</v>
      </c>
      <c r="D16" s="75">
        <f t="shared" si="3"/>
        <v>2.19</v>
      </c>
      <c r="E16" s="32"/>
      <c r="F16" s="33"/>
      <c r="S16" s="40"/>
      <c r="X16" s="10">
        <f t="shared" si="4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2508</v>
      </c>
      <c r="B17" s="74">
        <f t="shared" si="1"/>
        <v>4.259999999999991</v>
      </c>
      <c r="C17" s="65">
        <f t="shared" si="2"/>
        <v>2537</v>
      </c>
      <c r="D17" s="75">
        <f t="shared" si="3"/>
        <v>4.430000000000007</v>
      </c>
      <c r="E17" s="32"/>
      <c r="F17" s="33"/>
      <c r="S17" s="40"/>
      <c r="X17" s="10">
        <f t="shared" si="4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2509</v>
      </c>
      <c r="B18" s="74">
        <f t="shared" si="1"/>
        <v>3.5</v>
      </c>
      <c r="C18" s="65">
        <f t="shared" si="2"/>
        <v>2538</v>
      </c>
      <c r="D18" s="75">
        <f t="shared" si="3"/>
        <v>4.269999999999982</v>
      </c>
      <c r="E18" s="32"/>
      <c r="F18" s="34"/>
      <c r="S18" s="40"/>
      <c r="X18" s="10">
        <f t="shared" si="4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2510</v>
      </c>
      <c r="B19" s="74">
        <f t="shared" si="1"/>
        <v>4.13</v>
      </c>
      <c r="C19" s="65">
        <f t="shared" si="2"/>
        <v>2539</v>
      </c>
      <c r="D19" s="75">
        <f t="shared" si="3"/>
        <v>3.5</v>
      </c>
      <c r="E19" s="32"/>
      <c r="F19" s="34"/>
      <c r="S19" s="40"/>
      <c r="X19" s="10">
        <f t="shared" si="4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2511</v>
      </c>
      <c r="B20" s="74">
        <f t="shared" si="1"/>
        <v>3.38</v>
      </c>
      <c r="C20" s="65">
        <f t="shared" si="2"/>
        <v>2540</v>
      </c>
      <c r="D20" s="75">
        <f t="shared" si="3"/>
        <v>3.009999999999991</v>
      </c>
      <c r="E20" s="32"/>
      <c r="F20" s="34"/>
      <c r="S20" s="40"/>
      <c r="X20" s="10">
        <f t="shared" si="4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2512</v>
      </c>
      <c r="B21" s="74">
        <f t="shared" si="1"/>
        <v>4.06</v>
      </c>
      <c r="C21" s="65">
        <f t="shared" si="2"/>
        <v>2541</v>
      </c>
      <c r="D21" s="75">
        <f t="shared" si="3"/>
        <v>2.160000000000025</v>
      </c>
      <c r="E21" s="32"/>
      <c r="F21" s="34"/>
      <c r="S21" s="40"/>
      <c r="X21" s="10">
        <f t="shared" si="4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2513</v>
      </c>
      <c r="B22" s="74">
        <f t="shared" si="1"/>
        <v>3.87</v>
      </c>
      <c r="C22" s="65">
        <f t="shared" si="2"/>
        <v>2542</v>
      </c>
      <c r="D22" s="75">
        <f t="shared" si="3"/>
        <v>2.5</v>
      </c>
      <c r="E22" s="32"/>
      <c r="F22" s="34"/>
      <c r="S22" s="40"/>
      <c r="X22" s="10">
        <f t="shared" si="4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2514</v>
      </c>
      <c r="B23" s="74">
        <f t="shared" si="1"/>
        <v>3.9599999999999795</v>
      </c>
      <c r="C23" s="65">
        <f t="shared" si="2"/>
        <v>2543</v>
      </c>
      <c r="D23" s="75">
        <f t="shared" si="3"/>
        <v>2.1999999999999886</v>
      </c>
      <c r="E23" s="32"/>
      <c r="F23" s="34"/>
      <c r="S23" s="40"/>
      <c r="X23" s="10">
        <f t="shared" si="4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2515</v>
      </c>
      <c r="B24" s="74">
        <f t="shared" si="1"/>
        <v>3.089999999999975</v>
      </c>
      <c r="C24" s="65">
        <f t="shared" si="2"/>
        <v>2544</v>
      </c>
      <c r="D24" s="75">
        <f t="shared" si="3"/>
        <v>4.180000000000007</v>
      </c>
      <c r="E24" s="32"/>
      <c r="F24" s="34"/>
      <c r="S24" s="40"/>
      <c r="X24" s="10">
        <f t="shared" si="4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2516</v>
      </c>
      <c r="B25" s="74">
        <f t="shared" si="1"/>
        <v>4.170000000000016</v>
      </c>
      <c r="C25" s="65">
        <f t="shared" si="2"/>
        <v>2545</v>
      </c>
      <c r="D25" s="75">
        <f t="shared" si="3"/>
        <v>3.730000000000018</v>
      </c>
      <c r="F25"/>
      <c r="S25" s="40"/>
      <c r="X25" s="10">
        <f t="shared" si="4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2517</v>
      </c>
      <c r="B26" s="74">
        <f t="shared" si="1"/>
        <v>3.6000000000000227</v>
      </c>
      <c r="C26" s="65">
        <f t="shared" si="2"/>
        <v>2546</v>
      </c>
      <c r="D26" s="75">
        <f t="shared" si="3"/>
        <v>3.6999999999999886</v>
      </c>
      <c r="F26"/>
      <c r="S26" s="40"/>
      <c r="X26" s="10">
        <f t="shared" si="4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2518</v>
      </c>
      <c r="B27" s="74">
        <f t="shared" si="1"/>
        <v>4.220000000000027</v>
      </c>
      <c r="C27" s="65">
        <v>2552</v>
      </c>
      <c r="D27" s="82">
        <v>2.6</v>
      </c>
      <c r="F27"/>
      <c r="S27" s="40"/>
      <c r="X27" s="10">
        <f t="shared" si="4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2519</v>
      </c>
      <c r="B28" s="74">
        <f t="shared" si="1"/>
        <v>3.4599999999999795</v>
      </c>
      <c r="C28" s="65">
        <v>2553</v>
      </c>
      <c r="D28" s="83">
        <v>3.57</v>
      </c>
      <c r="F28"/>
      <c r="S28" s="40"/>
      <c r="X28" s="10">
        <f t="shared" si="4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2520</v>
      </c>
      <c r="B29" s="74">
        <f t="shared" si="1"/>
        <v>4</v>
      </c>
      <c r="C29" s="86">
        <v>2554</v>
      </c>
      <c r="D29" s="87">
        <v>4.94</v>
      </c>
      <c r="F29"/>
      <c r="S29" s="40"/>
      <c r="X29" s="10">
        <f t="shared" si="4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2521</v>
      </c>
      <c r="B30" s="74">
        <f t="shared" si="1"/>
        <v>3.980000000000018</v>
      </c>
      <c r="C30" s="65">
        <v>2555</v>
      </c>
      <c r="D30" s="83">
        <v>2.62</v>
      </c>
      <c r="E30" s="20"/>
      <c r="F30"/>
      <c r="S30" s="40"/>
      <c r="X30" s="10">
        <f t="shared" si="4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4">
        <f t="shared" si="0"/>
        <v>2522</v>
      </c>
      <c r="B31" s="85">
        <f t="shared" si="1"/>
        <v>3.319999999999993</v>
      </c>
      <c r="C31" s="100">
        <v>2556</v>
      </c>
      <c r="D31" s="101">
        <v>2.8600000000000136</v>
      </c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4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4">
        <f t="shared" si="0"/>
        <v>2523</v>
      </c>
      <c r="B32" s="97">
        <v>4.15</v>
      </c>
      <c r="C32" s="100">
        <v>2557</v>
      </c>
      <c r="D32" s="101">
        <v>2.4</v>
      </c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4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v>2526</v>
      </c>
      <c r="B33" s="74">
        <v>4.149999999999977</v>
      </c>
      <c r="C33" s="65">
        <v>2558</v>
      </c>
      <c r="D33" s="82">
        <v>1.9</v>
      </c>
      <c r="S33" s="40"/>
      <c r="X33" s="10">
        <f t="shared" si="4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4">
        <v>2527</v>
      </c>
      <c r="B34" s="85">
        <v>3.2200000000000273</v>
      </c>
      <c r="C34" s="100">
        <v>2559</v>
      </c>
      <c r="D34" s="103">
        <v>2.67</v>
      </c>
      <c r="E34" s="105" t="s">
        <v>1</v>
      </c>
      <c r="F34" s="106">
        <v>2561</v>
      </c>
      <c r="G34" s="106">
        <v>2562</v>
      </c>
      <c r="H34" s="106">
        <v>2563</v>
      </c>
      <c r="I34" s="106">
        <v>2564</v>
      </c>
      <c r="J34" s="106">
        <v>2565</v>
      </c>
      <c r="K34" s="106">
        <v>2566</v>
      </c>
      <c r="L34" s="107">
        <v>2567</v>
      </c>
      <c r="M34" s="107">
        <v>2568</v>
      </c>
      <c r="N34" s="107">
        <v>2569</v>
      </c>
      <c r="O34" s="107">
        <v>2570</v>
      </c>
      <c r="P34" s="16"/>
      <c r="Q34" s="16"/>
      <c r="R34" s="16"/>
      <c r="S34" s="40"/>
      <c r="X34" s="10">
        <f t="shared" si="4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84">
        <v>2528</v>
      </c>
      <c r="B35" s="97">
        <v>3.4599999999999795</v>
      </c>
      <c r="C35" s="88">
        <v>2560</v>
      </c>
      <c r="D35" s="104">
        <v>2.7</v>
      </c>
      <c r="E35" s="108" t="s">
        <v>23</v>
      </c>
      <c r="F35" s="109">
        <v>3.15</v>
      </c>
      <c r="G35" s="109"/>
      <c r="H35" s="109"/>
      <c r="I35" s="109"/>
      <c r="J35" s="109"/>
      <c r="K35" s="109"/>
      <c r="L35" s="109"/>
      <c r="M35" s="109"/>
      <c r="N35" s="109"/>
      <c r="O35" s="109"/>
      <c r="S35" s="40"/>
      <c r="T35" s="17"/>
      <c r="U35" s="17" t="s">
        <v>0</v>
      </c>
      <c r="X35" s="10">
        <f t="shared" si="4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98"/>
      <c r="B36" s="99"/>
      <c r="S36" s="40"/>
      <c r="X36" s="10">
        <f t="shared" si="4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57" t="s">
        <v>9</v>
      </c>
      <c r="D37" s="58">
        <v>2</v>
      </c>
      <c r="E37" s="59">
        <v>3</v>
      </c>
      <c r="F37" s="59">
        <v>4</v>
      </c>
      <c r="G37" s="59">
        <v>5</v>
      </c>
      <c r="H37" s="59">
        <v>6</v>
      </c>
      <c r="I37" s="59">
        <v>10</v>
      </c>
      <c r="J37" s="59">
        <v>20</v>
      </c>
      <c r="K37" s="59">
        <v>25</v>
      </c>
      <c r="L37" s="59">
        <v>50</v>
      </c>
      <c r="M37" s="60">
        <v>100</v>
      </c>
      <c r="N37" s="60">
        <v>200</v>
      </c>
      <c r="O37" s="60">
        <v>500</v>
      </c>
      <c r="S37" s="40"/>
      <c r="X37" s="10">
        <f t="shared" si="4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39"/>
      <c r="C38" s="61" t="s">
        <v>22</v>
      </c>
      <c r="D38" s="72">
        <f aca="true" t="shared" si="5" ref="D38:O38">ROUND((((-LN(-LN(1-1/D37)))+$B$83*$B$84)/$B$83),2)</f>
        <v>3.34</v>
      </c>
      <c r="E38" s="72">
        <f t="shared" si="5"/>
        <v>3.68</v>
      </c>
      <c r="F38" s="72">
        <f t="shared" si="5"/>
        <v>3.91</v>
      </c>
      <c r="G38" s="72">
        <f t="shared" si="5"/>
        <v>4.07</v>
      </c>
      <c r="H38" s="72">
        <f t="shared" si="5"/>
        <v>4.2</v>
      </c>
      <c r="I38" s="72">
        <f t="shared" si="5"/>
        <v>4.56</v>
      </c>
      <c r="J38" s="72">
        <f t="shared" si="5"/>
        <v>5.03</v>
      </c>
      <c r="K38" s="72">
        <f t="shared" si="5"/>
        <v>5.18</v>
      </c>
      <c r="L38" s="72">
        <f t="shared" si="5"/>
        <v>5.64</v>
      </c>
      <c r="M38" s="73">
        <f t="shared" si="5"/>
        <v>6.09</v>
      </c>
      <c r="N38" s="73">
        <f t="shared" si="5"/>
        <v>6.55</v>
      </c>
      <c r="O38" s="73">
        <f t="shared" si="5"/>
        <v>7.14</v>
      </c>
      <c r="P38" s="16"/>
      <c r="S38" s="40"/>
      <c r="X38" s="10">
        <f t="shared" si="4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50"/>
      <c r="D39" s="51" t="s">
        <v>10</v>
      </c>
      <c r="E39" s="52"/>
      <c r="F39" s="67" t="s">
        <v>18</v>
      </c>
      <c r="G39" s="68"/>
      <c r="H39" s="67"/>
      <c r="I39" s="68"/>
      <c r="J39" s="67"/>
      <c r="K39" s="67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/>
      <c r="I41" s="70">
        <v>2497</v>
      </c>
      <c r="J41" s="77">
        <v>4.19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2498</v>
      </c>
      <c r="J42" s="77">
        <v>3.9599999999999795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2499</v>
      </c>
      <c r="J43" s="77">
        <v>4.180000000000007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2500</v>
      </c>
      <c r="J44" s="77">
        <v>4.160000000000025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2501</v>
      </c>
      <c r="J45" s="77">
        <v>3.9499999999999886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2502</v>
      </c>
      <c r="J46" s="77">
        <v>4.029999999999973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2503</v>
      </c>
      <c r="J47" s="77">
        <v>3.63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2504</v>
      </c>
      <c r="J48" s="77">
        <v>4.050000000000011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2505</v>
      </c>
      <c r="J49" s="77">
        <v>3.339999999999975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2506</v>
      </c>
      <c r="J50" s="77">
        <v>4.149999999999977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2507</v>
      </c>
      <c r="J51" s="77">
        <v>3.670000000000016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2508</v>
      </c>
      <c r="J52" s="77">
        <v>4.259999999999991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2509</v>
      </c>
      <c r="J53" s="77">
        <v>3.5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2510</v>
      </c>
      <c r="J54" s="77">
        <v>4.13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2511</v>
      </c>
      <c r="J55" s="77">
        <v>3.38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2512</v>
      </c>
      <c r="J56" s="77">
        <v>4.06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2513</v>
      </c>
      <c r="J57" s="77">
        <v>3.87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0">
        <v>2514</v>
      </c>
      <c r="J58" s="77">
        <v>3.9599999999999795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2515</v>
      </c>
      <c r="J59" s="77">
        <v>3.089999999999975</v>
      </c>
      <c r="K59" s="18"/>
      <c r="S59" s="40"/>
      <c r="Y59" s="8">
        <f aca="true" t="shared" si="6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2516</v>
      </c>
      <c r="J60" s="77">
        <v>4.170000000000016</v>
      </c>
      <c r="K60" s="18"/>
      <c r="S60" s="40"/>
      <c r="Y60" s="8">
        <f t="shared" si="6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2517</v>
      </c>
      <c r="J61" s="77">
        <v>3.6000000000000227</v>
      </c>
      <c r="K61" s="18"/>
      <c r="S61" s="40"/>
      <c r="Y61" s="8">
        <f t="shared" si="6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2518</v>
      </c>
      <c r="J62" s="77">
        <v>4.220000000000027</v>
      </c>
      <c r="K62" s="18"/>
      <c r="S62" s="42"/>
      <c r="Y62" s="8">
        <f t="shared" si="6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6">
        <v>2519</v>
      </c>
      <c r="J63" s="78">
        <v>3.4599999999999795</v>
      </c>
      <c r="K63" s="53"/>
      <c r="L63" s="25"/>
      <c r="M63" s="25"/>
      <c r="N63" s="25"/>
      <c r="O63" s="25"/>
      <c r="P63" s="25"/>
      <c r="Q63" s="25"/>
      <c r="R63" s="25"/>
      <c r="Y63" s="8">
        <f t="shared" si="6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6">
        <v>2520</v>
      </c>
      <c r="J64" s="79">
        <v>4</v>
      </c>
      <c r="K64" s="54"/>
      <c r="L64" s="17"/>
      <c r="M64" s="17"/>
      <c r="N64" s="17"/>
      <c r="O64" s="17"/>
      <c r="P64" s="17"/>
      <c r="Q64" s="17"/>
      <c r="R64" s="17"/>
      <c r="Y64" s="8">
        <f t="shared" si="6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>
        <v>2521</v>
      </c>
      <c r="J65" s="77">
        <v>3.980000000000018</v>
      </c>
      <c r="K65" s="18"/>
      <c r="Y65" s="8">
        <f t="shared" si="6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>
        <v>2522</v>
      </c>
      <c r="J66" s="77">
        <v>3.319999999999993</v>
      </c>
      <c r="K66" s="18"/>
      <c r="Y66" s="8">
        <f t="shared" si="6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>
        <v>2523</v>
      </c>
      <c r="J67" s="77">
        <v>3.5500000000000114</v>
      </c>
      <c r="K67" s="18"/>
      <c r="Y67" s="8">
        <f t="shared" si="6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>
        <v>2524</v>
      </c>
      <c r="J68" s="77">
        <v>3.980000000000018</v>
      </c>
      <c r="K68" s="18"/>
      <c r="Y68" s="8">
        <f t="shared" si="6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>
        <v>2525</v>
      </c>
      <c r="J69" s="77">
        <v>2.94</v>
      </c>
      <c r="K69" s="18"/>
      <c r="Y69" s="8">
        <f t="shared" si="6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>
        <v>2526</v>
      </c>
      <c r="J70" s="77">
        <v>4.149999999999977</v>
      </c>
      <c r="K70" s="18"/>
      <c r="Y70" s="8">
        <f t="shared" si="6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>
        <v>2527</v>
      </c>
      <c r="J71" s="77">
        <v>3.2200000000000273</v>
      </c>
      <c r="K71" s="18"/>
      <c r="Y71" s="8">
        <f t="shared" si="6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>
        <v>2528</v>
      </c>
      <c r="J72" s="77">
        <v>3.4599999999999795</v>
      </c>
      <c r="K72" s="18"/>
      <c r="Y72" s="8">
        <f t="shared" si="6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>
        <v>2529</v>
      </c>
      <c r="J73" s="77">
        <v>3.4700000000000273</v>
      </c>
      <c r="K73" s="18"/>
      <c r="Y73" s="8">
        <f t="shared" si="6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>
        <v>2530</v>
      </c>
      <c r="J74" s="77">
        <v>4.529999999999973</v>
      </c>
      <c r="K74" s="18"/>
      <c r="Y74" s="8">
        <f t="shared" si="6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>
        <v>2531</v>
      </c>
      <c r="J75" s="77">
        <v>3.079999999999984</v>
      </c>
      <c r="K75" s="18"/>
      <c r="Y75" s="8">
        <f t="shared" si="6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>
        <v>2532</v>
      </c>
      <c r="J76" s="77">
        <v>2.5299999999999727</v>
      </c>
      <c r="K76" s="18"/>
      <c r="Y76" s="8">
        <f t="shared" si="6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>
        <v>2533</v>
      </c>
      <c r="J77" s="77">
        <v>2</v>
      </c>
      <c r="K77" s="18"/>
      <c r="Y77" s="8">
        <f t="shared" si="6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13</v>
      </c>
      <c r="B78" s="20"/>
      <c r="C78" s="20"/>
      <c r="D78" s="20"/>
      <c r="E78" s="20"/>
      <c r="F78" s="20">
        <f>+A78+1</f>
        <v>14</v>
      </c>
      <c r="I78" s="70">
        <v>2534</v>
      </c>
      <c r="J78" s="77">
        <v>2.4499999999999886</v>
      </c>
      <c r="K78" s="18"/>
      <c r="Y78" s="8">
        <f t="shared" si="6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5</v>
      </c>
      <c r="B79" s="20"/>
      <c r="C79" s="20"/>
      <c r="D79" s="20"/>
      <c r="E79" s="20"/>
      <c r="I79" s="70">
        <v>2535</v>
      </c>
      <c r="J79" s="77">
        <v>2.13</v>
      </c>
      <c r="K79" s="18"/>
      <c r="Y79" s="8">
        <f t="shared" si="6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12</v>
      </c>
      <c r="B80" s="27">
        <f>IF($A$79&gt;=6,VLOOKUP($F$78,$X$3:$AC$38,$A$79-4),VLOOKUP($A$78,$X$3:$AC$38,$A$79+1))</f>
        <v>0.553513</v>
      </c>
      <c r="C80" s="27"/>
      <c r="D80" s="27"/>
      <c r="E80" s="27"/>
      <c r="I80" s="70">
        <v>2536</v>
      </c>
      <c r="J80" s="77">
        <v>2.19</v>
      </c>
      <c r="K80" s="18"/>
      <c r="Y80" s="8">
        <f t="shared" si="6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13</v>
      </c>
      <c r="B81" s="27">
        <f>IF($A$79&gt;=6,VLOOKUP($F$78,$Y$58:$AD$97,$A$79-4),VLOOKUP($A$78,$Y$58:$AD$97,$A$79+1))</f>
        <v>1.180341</v>
      </c>
      <c r="C81" s="27"/>
      <c r="D81" s="27"/>
      <c r="E81" s="27"/>
      <c r="I81" s="70">
        <v>2537</v>
      </c>
      <c r="J81" s="77">
        <v>4.430000000000007</v>
      </c>
      <c r="K81" s="18"/>
      <c r="Y81" s="8">
        <f t="shared" si="6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>
        <v>2538</v>
      </c>
      <c r="J82" s="77">
        <v>4.269999999999982</v>
      </c>
      <c r="K82" s="18"/>
      <c r="Y82" s="8">
        <f t="shared" si="6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14</v>
      </c>
      <c r="B83" s="28">
        <f>B81/V6</f>
        <v>1.5357471941736858</v>
      </c>
      <c r="C83" s="28"/>
      <c r="D83" s="28"/>
      <c r="E83" s="28"/>
      <c r="I83" s="70">
        <v>2539</v>
      </c>
      <c r="J83" s="77">
        <v>3.5</v>
      </c>
      <c r="K83" s="18"/>
      <c r="Y83" s="8">
        <f t="shared" si="6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15</v>
      </c>
      <c r="B84" s="56">
        <f>V4-(B80/B83)</f>
        <v>3.096657576650689</v>
      </c>
      <c r="C84" s="28"/>
      <c r="D84" s="28"/>
      <c r="E84" s="28"/>
      <c r="I84" s="70">
        <v>2540</v>
      </c>
      <c r="J84" s="77">
        <v>3.009999999999991</v>
      </c>
      <c r="K84" s="18"/>
      <c r="Y84" s="8">
        <f t="shared" si="6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>
        <v>2541</v>
      </c>
      <c r="J85" s="77">
        <v>2.160000000000025</v>
      </c>
      <c r="K85" s="18"/>
      <c r="Y85" s="8">
        <f t="shared" si="6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>
        <v>2542</v>
      </c>
      <c r="J86" s="77">
        <v>2.5</v>
      </c>
      <c r="K86" s="18"/>
      <c r="Y86" s="8">
        <f t="shared" si="6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>
        <v>2543</v>
      </c>
      <c r="J87" s="77">
        <v>2.1999999999999886</v>
      </c>
      <c r="K87" s="18"/>
      <c r="Y87" s="8">
        <f t="shared" si="6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>
        <v>2544</v>
      </c>
      <c r="J88" s="77">
        <v>4.180000000000007</v>
      </c>
      <c r="K88" s="18"/>
      <c r="W88" s="29"/>
      <c r="Y88" s="8">
        <f t="shared" si="6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>
        <v>2545</v>
      </c>
      <c r="J89" s="77">
        <v>3.730000000000018</v>
      </c>
      <c r="K89" s="18"/>
      <c r="Y89" s="8">
        <f t="shared" si="6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>
        <v>2546</v>
      </c>
      <c r="J90" s="77">
        <v>3.6999999999999886</v>
      </c>
      <c r="K90" s="18"/>
      <c r="Y90" s="8">
        <f t="shared" si="6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>
        <v>2547</v>
      </c>
      <c r="J91" s="80">
        <v>3.6999999999999886</v>
      </c>
      <c r="K91" s="18"/>
      <c r="Y91" s="8">
        <f t="shared" si="6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>
        <v>2548</v>
      </c>
      <c r="J92" s="80">
        <v>4.930000000000007</v>
      </c>
      <c r="K92" s="18"/>
      <c r="Y92" s="8">
        <f t="shared" si="6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>
        <v>2549</v>
      </c>
      <c r="J93" s="80">
        <v>4.329999999999984</v>
      </c>
      <c r="K93" s="18"/>
      <c r="Y93" s="8">
        <f t="shared" si="6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>
        <v>2550</v>
      </c>
      <c r="J94" s="80">
        <v>2.170000000000016</v>
      </c>
      <c r="K94" s="18"/>
      <c r="Y94" s="8">
        <f t="shared" si="6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>
        <v>2551</v>
      </c>
      <c r="J95" s="77">
        <v>2.5</v>
      </c>
      <c r="K95" s="18"/>
      <c r="Y95" s="8">
        <f t="shared" si="6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71">
        <v>2552</v>
      </c>
      <c r="J96" s="80">
        <v>2.6</v>
      </c>
      <c r="K96" s="18"/>
      <c r="Y96" s="8">
        <f t="shared" si="6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>
        <v>2553</v>
      </c>
      <c r="J97" s="102">
        <v>3.57</v>
      </c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70">
        <v>2554</v>
      </c>
      <c r="J98" s="80">
        <v>4.94</v>
      </c>
      <c r="K98" s="18"/>
    </row>
    <row r="99" spans="2:11" ht="21">
      <c r="B99" s="20"/>
      <c r="C99" s="20"/>
      <c r="D99" s="20"/>
      <c r="E99" s="20"/>
      <c r="I99" s="71">
        <v>2555</v>
      </c>
      <c r="J99" s="102">
        <v>2.62</v>
      </c>
      <c r="K99" s="18"/>
    </row>
    <row r="100" spans="2:11" ht="21">
      <c r="B100" s="20"/>
      <c r="C100" s="20"/>
      <c r="D100" s="20"/>
      <c r="E100" s="20"/>
      <c r="I100" s="18">
        <v>2556</v>
      </c>
      <c r="J100" s="102">
        <v>2.8600000000000136</v>
      </c>
      <c r="K100" s="18"/>
    </row>
    <row r="101" spans="2:11" ht="21">
      <c r="B101" s="20"/>
      <c r="C101" s="20"/>
      <c r="D101" s="20"/>
      <c r="E101" s="20"/>
      <c r="I101" s="70">
        <v>2557</v>
      </c>
      <c r="J101" s="96">
        <v>2.4</v>
      </c>
      <c r="K101" s="18"/>
    </row>
    <row r="102" spans="9:11" ht="21">
      <c r="I102" s="71">
        <v>2558</v>
      </c>
      <c r="J102" s="102">
        <v>1.9</v>
      </c>
      <c r="K102" s="18"/>
    </row>
    <row r="103" spans="9:11" ht="21">
      <c r="I103" s="18">
        <v>2559</v>
      </c>
      <c r="J103" s="102">
        <v>2.67</v>
      </c>
      <c r="K103" s="18"/>
    </row>
    <row r="104" spans="9:11" ht="21">
      <c r="I104" s="70">
        <v>2560</v>
      </c>
      <c r="J104" s="102">
        <v>2.7</v>
      </c>
      <c r="K104" s="18"/>
    </row>
    <row r="105" spans="9:11" ht="21">
      <c r="I105" s="71">
        <v>2561</v>
      </c>
      <c r="J105" s="102">
        <v>3.15</v>
      </c>
      <c r="K105" s="18"/>
    </row>
    <row r="106" spans="9:11" ht="21">
      <c r="I106" s="18">
        <v>2562</v>
      </c>
      <c r="J106" s="102"/>
      <c r="K106" s="18"/>
    </row>
    <row r="107" spans="9:11" ht="21">
      <c r="I107" s="70">
        <v>2563</v>
      </c>
      <c r="J107" s="102"/>
      <c r="K107" s="18"/>
    </row>
    <row r="108" spans="9:11" ht="21">
      <c r="I108" s="18"/>
      <c r="J108" s="102"/>
      <c r="K108" s="18"/>
    </row>
    <row r="109" spans="9:11" ht="21">
      <c r="I109" s="18"/>
      <c r="J109" s="102"/>
      <c r="K109" s="18"/>
    </row>
    <row r="110" spans="9:11" ht="21">
      <c r="I110" s="18"/>
      <c r="J110" s="102"/>
      <c r="K110" s="18"/>
    </row>
    <row r="111" spans="9:11" ht="21">
      <c r="I111" s="18"/>
      <c r="J111" s="102"/>
      <c r="K111" s="18"/>
    </row>
    <row r="112" spans="9:11" ht="21">
      <c r="I112" s="18"/>
      <c r="J112" s="102"/>
      <c r="K112" s="18"/>
    </row>
    <row r="113" spans="9:11" ht="21">
      <c r="I113" s="18"/>
      <c r="J113" s="102"/>
      <c r="K113" s="18"/>
    </row>
    <row r="114" spans="9:11" ht="21">
      <c r="I114" s="18"/>
      <c r="J114" s="102"/>
      <c r="K114" s="18"/>
    </row>
    <row r="115" spans="9:11" ht="21">
      <c r="I115" s="18"/>
      <c r="J115" s="102"/>
      <c r="K115" s="18"/>
    </row>
    <row r="116" spans="9:11" ht="21">
      <c r="I116" s="18"/>
      <c r="J116" s="102"/>
      <c r="K116" s="18"/>
    </row>
    <row r="117" spans="9:11" ht="21">
      <c r="I117" s="18"/>
      <c r="J117" s="102"/>
      <c r="K117" s="18"/>
    </row>
    <row r="118" spans="9:11" ht="21">
      <c r="I118" s="18"/>
      <c r="J118" s="102"/>
      <c r="K118" s="18"/>
    </row>
    <row r="119" spans="9:11" ht="21">
      <c r="I119" s="18"/>
      <c r="J119" s="102"/>
      <c r="K119" s="18"/>
    </row>
    <row r="120" spans="9:11" ht="21">
      <c r="I120" s="18"/>
      <c r="J120" s="102"/>
      <c r="K120" s="18"/>
    </row>
    <row r="121" spans="9:11" ht="21">
      <c r="I121" s="18"/>
      <c r="J121" s="102"/>
      <c r="K121" s="18"/>
    </row>
    <row r="122" spans="9:11" ht="21">
      <c r="I122" s="18"/>
      <c r="J122" s="102"/>
      <c r="K122" s="18"/>
    </row>
    <row r="123" spans="9:11" ht="21">
      <c r="I123" s="18"/>
      <c r="J123" s="102"/>
      <c r="K123" s="18"/>
    </row>
    <row r="124" spans="9:11" ht="21">
      <c r="I124" s="18"/>
      <c r="J124" s="102"/>
      <c r="K124" s="18"/>
    </row>
    <row r="125" spans="9:11" ht="21">
      <c r="I125" s="18"/>
      <c r="J125" s="102"/>
      <c r="K125" s="18"/>
    </row>
    <row r="126" spans="9:11" ht="21">
      <c r="I126" s="18"/>
      <c r="J126" s="102"/>
      <c r="K126" s="18"/>
    </row>
    <row r="127" spans="9:11" ht="21">
      <c r="I127" s="18"/>
      <c r="J127" s="102"/>
      <c r="K127" s="18"/>
    </row>
    <row r="128" spans="9:11" ht="21">
      <c r="I128" s="18"/>
      <c r="J128" s="102"/>
      <c r="K128" s="18"/>
    </row>
    <row r="129" spans="9:11" ht="21">
      <c r="I129" s="18"/>
      <c r="J129" s="102"/>
      <c r="K129" s="18"/>
    </row>
    <row r="130" spans="9:11" ht="21">
      <c r="I130" s="18"/>
      <c r="J130" s="102"/>
      <c r="K130" s="18"/>
    </row>
    <row r="131" spans="9:11" ht="21">
      <c r="I131" s="18"/>
      <c r="J131" s="102"/>
      <c r="K131" s="18"/>
    </row>
    <row r="132" spans="9:11" ht="21">
      <c r="I132" s="18"/>
      <c r="J132" s="102"/>
      <c r="K132" s="18"/>
    </row>
    <row r="133" spans="9:11" ht="21">
      <c r="I133" s="18"/>
      <c r="J133" s="102"/>
      <c r="K133" s="18"/>
    </row>
    <row r="134" spans="9:11" ht="21">
      <c r="I134" s="18"/>
      <c r="J134" s="102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D68"/>
  <sheetViews>
    <sheetView zoomScalePageLayoutView="0" workbookViewId="0" topLeftCell="A1">
      <selection activeCell="L16" sqref="L15:L16"/>
    </sheetView>
  </sheetViews>
  <sheetFormatPr defaultColWidth="9.140625" defaultRowHeight="21.75"/>
  <cols>
    <col min="1" max="16384" width="9.140625" style="91" customWidth="1"/>
  </cols>
  <sheetData>
    <row r="1" spans="3:4" ht="18">
      <c r="C1" s="89"/>
      <c r="D1" s="90"/>
    </row>
    <row r="2" spans="3:4" ht="18">
      <c r="C2" s="92"/>
      <c r="D2" s="93"/>
    </row>
    <row r="3" spans="3:4" ht="18">
      <c r="C3" s="92"/>
      <c r="D3" s="93"/>
    </row>
    <row r="4" spans="3:4" ht="18">
      <c r="C4" s="94"/>
      <c r="D4" s="93"/>
    </row>
    <row r="5" spans="3:4" ht="18">
      <c r="C5" s="92"/>
      <c r="D5" s="93"/>
    </row>
    <row r="6" spans="3:4" ht="18">
      <c r="C6" s="92"/>
      <c r="D6" s="93"/>
    </row>
    <row r="7" spans="3:4" ht="18">
      <c r="C7" s="92"/>
      <c r="D7" s="93"/>
    </row>
    <row r="8" spans="3:4" ht="18">
      <c r="C8" s="92"/>
      <c r="D8" s="93"/>
    </row>
    <row r="9" spans="3:4" ht="18">
      <c r="C9" s="92"/>
      <c r="D9" s="93"/>
    </row>
    <row r="10" spans="3:4" ht="18">
      <c r="C10" s="92"/>
      <c r="D10" s="93"/>
    </row>
    <row r="11" spans="3:4" ht="18">
      <c r="C11" s="92"/>
      <c r="D11" s="93"/>
    </row>
    <row r="12" spans="3:4" ht="18">
      <c r="C12" s="92"/>
      <c r="D12" s="93"/>
    </row>
    <row r="13" spans="3:4" ht="18">
      <c r="C13" s="92"/>
      <c r="D13" s="93"/>
    </row>
    <row r="14" spans="3:4" ht="18">
      <c r="C14" s="92"/>
      <c r="D14" s="93"/>
    </row>
    <row r="15" spans="3:4" ht="18">
      <c r="C15" s="92"/>
      <c r="D15" s="93"/>
    </row>
    <row r="16" spans="3:4" ht="18">
      <c r="C16" s="92"/>
      <c r="D16" s="93"/>
    </row>
    <row r="17" spans="3:4" ht="18">
      <c r="C17" s="92"/>
      <c r="D17" s="93"/>
    </row>
    <row r="18" spans="3:4" ht="18">
      <c r="C18" s="92"/>
      <c r="D18" s="93"/>
    </row>
    <row r="19" spans="3:4" ht="18">
      <c r="C19" s="92"/>
      <c r="D19" s="93"/>
    </row>
    <row r="20" spans="3:4" ht="18">
      <c r="C20" s="92"/>
      <c r="D20" s="93"/>
    </row>
    <row r="21" spans="3:4" ht="18">
      <c r="C21" s="92"/>
      <c r="D21" s="93"/>
    </row>
    <row r="22" spans="3:4" ht="18">
      <c r="C22" s="92"/>
      <c r="D22" s="93"/>
    </row>
    <row r="23" spans="3:4" ht="18">
      <c r="C23" s="92"/>
      <c r="D23" s="93"/>
    </row>
    <row r="24" spans="3:4" ht="18">
      <c r="C24" s="92"/>
      <c r="D24" s="93"/>
    </row>
    <row r="25" spans="3:4" ht="18">
      <c r="C25" s="92"/>
      <c r="D25" s="93"/>
    </row>
    <row r="26" spans="3:4" ht="18">
      <c r="C26" s="92"/>
      <c r="D26" s="93"/>
    </row>
    <row r="27" spans="3:4" ht="18">
      <c r="C27" s="92"/>
      <c r="D27" s="93"/>
    </row>
    <row r="28" spans="3:4" ht="18">
      <c r="C28" s="92"/>
      <c r="D28" s="93"/>
    </row>
    <row r="29" spans="3:4" ht="18">
      <c r="C29" s="92"/>
      <c r="D29" s="93"/>
    </row>
    <row r="30" spans="3:4" ht="18">
      <c r="C30" s="92"/>
      <c r="D30" s="93"/>
    </row>
    <row r="31" spans="3:4" ht="18">
      <c r="C31" s="92"/>
      <c r="D31" s="93"/>
    </row>
    <row r="32" spans="3:4" ht="18">
      <c r="C32" s="92"/>
      <c r="D32" s="93"/>
    </row>
    <row r="33" spans="3:4" ht="18">
      <c r="C33" s="92"/>
      <c r="D33" s="93"/>
    </row>
    <row r="34" spans="3:4" ht="18">
      <c r="C34" s="92"/>
      <c r="D34" s="93"/>
    </row>
    <row r="35" spans="3:4" ht="18">
      <c r="C35" s="92"/>
      <c r="D35" s="93"/>
    </row>
    <row r="36" spans="3:4" ht="18">
      <c r="C36" s="92"/>
      <c r="D36" s="93"/>
    </row>
    <row r="37" spans="3:4" ht="18">
      <c r="C37" s="92"/>
      <c r="D37" s="93"/>
    </row>
    <row r="38" spans="3:4" ht="18">
      <c r="C38" s="92"/>
      <c r="D38" s="93"/>
    </row>
    <row r="39" spans="3:4" ht="18">
      <c r="C39" s="92"/>
      <c r="D39" s="93"/>
    </row>
    <row r="40" spans="3:4" ht="18">
      <c r="C40" s="92"/>
      <c r="D40" s="93"/>
    </row>
    <row r="41" spans="3:4" ht="18">
      <c r="C41" s="92"/>
      <c r="D41" s="93"/>
    </row>
    <row r="42" spans="3:4" ht="18">
      <c r="C42" s="92"/>
      <c r="D42" s="93"/>
    </row>
    <row r="43" spans="3:4" ht="18">
      <c r="C43" s="92"/>
      <c r="D43" s="93"/>
    </row>
    <row r="44" spans="3:4" ht="18">
      <c r="C44" s="92"/>
      <c r="D44" s="93"/>
    </row>
    <row r="45" spans="3:4" ht="18">
      <c r="C45" s="92"/>
      <c r="D45" s="93"/>
    </row>
    <row r="46" spans="3:4" ht="18">
      <c r="C46" s="92"/>
      <c r="D46" s="93"/>
    </row>
    <row r="47" spans="3:4" ht="18">
      <c r="C47" s="92"/>
      <c r="D47" s="93"/>
    </row>
    <row r="48" spans="3:4" ht="18">
      <c r="C48" s="92"/>
      <c r="D48" s="93"/>
    </row>
    <row r="49" spans="3:4" ht="18">
      <c r="C49" s="92"/>
      <c r="D49" s="93"/>
    </row>
    <row r="50" spans="3:4" ht="18">
      <c r="C50" s="92"/>
      <c r="D50" s="93"/>
    </row>
    <row r="51" spans="3:4" ht="18">
      <c r="C51" s="92"/>
      <c r="D51" s="93"/>
    </row>
    <row r="52" spans="3:4" ht="18">
      <c r="C52" s="92"/>
      <c r="D52" s="93"/>
    </row>
    <row r="53" spans="3:4" ht="18">
      <c r="C53" s="95"/>
      <c r="D53" s="93"/>
    </row>
    <row r="54" spans="3:4" ht="18">
      <c r="C54" s="95"/>
      <c r="D54" s="93"/>
    </row>
    <row r="55" spans="3:4" ht="18">
      <c r="C55" s="92"/>
      <c r="D55" s="93"/>
    </row>
    <row r="56" spans="3:4" ht="18">
      <c r="C56" s="92"/>
      <c r="D56" s="93"/>
    </row>
    <row r="57" spans="3:4" ht="18">
      <c r="C57" s="89"/>
      <c r="D57" s="89"/>
    </row>
    <row r="58" spans="3:4" ht="18">
      <c r="C58" s="89"/>
      <c r="D58" s="89"/>
    </row>
    <row r="59" spans="3:4" ht="18">
      <c r="C59" s="89"/>
      <c r="D59" s="89"/>
    </row>
    <row r="60" spans="3:4" ht="18">
      <c r="C60" s="89"/>
      <c r="D60" s="89"/>
    </row>
    <row r="61" spans="3:4" ht="18">
      <c r="C61" s="89"/>
      <c r="D61" s="89"/>
    </row>
    <row r="62" spans="3:4" ht="18">
      <c r="C62" s="89"/>
      <c r="D62" s="89"/>
    </row>
    <row r="63" spans="3:4" ht="18">
      <c r="C63" s="89"/>
      <c r="D63" s="89"/>
    </row>
    <row r="64" spans="3:4" ht="18">
      <c r="C64" s="89"/>
      <c r="D64" s="89"/>
    </row>
    <row r="65" spans="3:4" ht="18">
      <c r="C65" s="89"/>
      <c r="D65" s="89"/>
    </row>
    <row r="66" spans="3:4" ht="18">
      <c r="C66" s="89"/>
      <c r="D66" s="89"/>
    </row>
    <row r="67" spans="3:4" ht="18">
      <c r="C67" s="89"/>
      <c r="D67" s="89"/>
    </row>
    <row r="68" spans="3:4" ht="18">
      <c r="C68" s="89"/>
      <c r="D68" s="89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2021-07-28T06:12:36Z</cp:lastPrinted>
  <dcterms:created xsi:type="dcterms:W3CDTF">2001-08-27T04:05:15Z</dcterms:created>
  <dcterms:modified xsi:type="dcterms:W3CDTF">2021-07-28T06:12:53Z</dcterms:modified>
  <cp:category/>
  <cp:version/>
  <cp:contentType/>
  <cp:contentStatus/>
</cp:coreProperties>
</file>