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14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<sst xmlns="http://schemas.openxmlformats.org/spreadsheetml/2006/main" count="38" uniqueCount="23">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</sst>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32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1325"/>
          <c:w val="0.862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P.14A'!$B$5:$B$28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P.14A'!$C$5:$C$28</c:f>
              <c:numCache>
                <c:ptCount val="24"/>
                <c:pt idx="0">
                  <c:v>472.41</c:v>
                </c:pt>
                <c:pt idx="1">
                  <c:v>988.57</c:v>
                </c:pt>
                <c:pt idx="2">
                  <c:v>1035.4</c:v>
                </c:pt>
                <c:pt idx="3">
                  <c:v>1715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</c:v>
                </c:pt>
                <c:pt idx="8">
                  <c:v>1380.2</c:v>
                </c:pt>
                <c:pt idx="9">
                  <c:v>1292.2</c:v>
                </c:pt>
                <c:pt idx="10">
                  <c:v>946.1</c:v>
                </c:pt>
                <c:pt idx="11">
                  <c:v>902.75</c:v>
                </c:pt>
                <c:pt idx="12">
                  <c:v>2002.5</c:v>
                </c:pt>
                <c:pt idx="13">
                  <c:v>1286.47</c:v>
                </c:pt>
                <c:pt idx="14">
                  <c:v>599.93</c:v>
                </c:pt>
                <c:pt idx="15">
                  <c:v>231.8</c:v>
                </c:pt>
                <c:pt idx="16">
                  <c:v>413.63</c:v>
                </c:pt>
                <c:pt idx="17">
                  <c:v>667.28</c:v>
                </c:pt>
                <c:pt idx="18">
                  <c:v>562.8</c:v>
                </c:pt>
                <c:pt idx="19">
                  <c:v>355.9</c:v>
                </c:pt>
                <c:pt idx="20">
                  <c:v>227</c:v>
                </c:pt>
                <c:pt idx="21">
                  <c:v>249.03892800000006</c:v>
                </c:pt>
                <c:pt idx="22">
                  <c:v>1748.7900000000013</c:v>
                </c:pt>
                <c:pt idx="23">
                  <c:v>1099.8033120000005</c:v>
                </c:pt>
              </c:numCache>
            </c:numRef>
          </c:val>
        </c:ser>
        <c:axId val="41630788"/>
        <c:axId val="39132773"/>
      </c:barChart>
      <c:lineChart>
        <c:grouping val="standard"/>
        <c:varyColors val="0"/>
        <c:ser>
          <c:idx val="1"/>
          <c:order val="1"/>
          <c:tx>
            <c:v>ค่าเฉลี่ย (2501 - 2511,2553 - 2565 )อยู่ระหว่างค่า+-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P.14A'!$B$5:$B$28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P.14A'!$E$5:$E$27</c:f>
              <c:numCache>
                <c:ptCount val="23"/>
                <c:pt idx="0">
                  <c:v>998.2421273043481</c:v>
                </c:pt>
                <c:pt idx="1">
                  <c:v>998.2421273043481</c:v>
                </c:pt>
                <c:pt idx="2">
                  <c:v>998.2421273043481</c:v>
                </c:pt>
                <c:pt idx="3">
                  <c:v>998.2421273043481</c:v>
                </c:pt>
                <c:pt idx="4">
                  <c:v>998.2421273043481</c:v>
                </c:pt>
                <c:pt idx="5">
                  <c:v>998.2421273043481</c:v>
                </c:pt>
                <c:pt idx="6">
                  <c:v>998.2421273043481</c:v>
                </c:pt>
                <c:pt idx="7">
                  <c:v>998.2421273043481</c:v>
                </c:pt>
                <c:pt idx="8">
                  <c:v>998.2421273043481</c:v>
                </c:pt>
                <c:pt idx="9">
                  <c:v>998.2421273043481</c:v>
                </c:pt>
                <c:pt idx="10">
                  <c:v>998.2421273043481</c:v>
                </c:pt>
                <c:pt idx="11">
                  <c:v>998.2421273043481</c:v>
                </c:pt>
                <c:pt idx="12">
                  <c:v>998.2421273043481</c:v>
                </c:pt>
                <c:pt idx="13">
                  <c:v>998.2421273043481</c:v>
                </c:pt>
                <c:pt idx="14">
                  <c:v>998.2421273043481</c:v>
                </c:pt>
                <c:pt idx="15">
                  <c:v>998.2421273043481</c:v>
                </c:pt>
                <c:pt idx="16">
                  <c:v>998.2421273043481</c:v>
                </c:pt>
                <c:pt idx="17">
                  <c:v>998.2421273043481</c:v>
                </c:pt>
                <c:pt idx="18">
                  <c:v>998.2421273043481</c:v>
                </c:pt>
                <c:pt idx="19">
                  <c:v>998.2421273043481</c:v>
                </c:pt>
                <c:pt idx="20">
                  <c:v>998.2421273043481</c:v>
                </c:pt>
                <c:pt idx="21">
                  <c:v>998.2421273043481</c:v>
                </c:pt>
                <c:pt idx="22">
                  <c:v>998.2421273043481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P.14A'!$B$5:$B$28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P.14A'!$H$5:$H$27</c:f>
              <c:numCache>
                <c:ptCount val="23"/>
                <c:pt idx="0">
                  <c:v>1549.8564148806092</c:v>
                </c:pt>
                <c:pt idx="1">
                  <c:v>1549.8564148806092</c:v>
                </c:pt>
                <c:pt idx="2">
                  <c:v>1549.8564148806092</c:v>
                </c:pt>
                <c:pt idx="3">
                  <c:v>1549.8564148806092</c:v>
                </c:pt>
                <c:pt idx="4">
                  <c:v>1549.8564148806092</c:v>
                </c:pt>
                <c:pt idx="5">
                  <c:v>1549.8564148806092</c:v>
                </c:pt>
                <c:pt idx="6">
                  <c:v>1549.8564148806092</c:v>
                </c:pt>
                <c:pt idx="7">
                  <c:v>1549.8564148806092</c:v>
                </c:pt>
                <c:pt idx="8">
                  <c:v>1549.8564148806092</c:v>
                </c:pt>
                <c:pt idx="9">
                  <c:v>1549.8564148806092</c:v>
                </c:pt>
                <c:pt idx="10">
                  <c:v>1549.8564148806092</c:v>
                </c:pt>
                <c:pt idx="11">
                  <c:v>1549.8564148806092</c:v>
                </c:pt>
                <c:pt idx="12">
                  <c:v>1549.8564148806092</c:v>
                </c:pt>
                <c:pt idx="13">
                  <c:v>1549.8564148806092</c:v>
                </c:pt>
                <c:pt idx="14">
                  <c:v>1549.8564148806092</c:v>
                </c:pt>
                <c:pt idx="15">
                  <c:v>1549.8564148806092</c:v>
                </c:pt>
                <c:pt idx="16">
                  <c:v>1549.8564148806092</c:v>
                </c:pt>
                <c:pt idx="17">
                  <c:v>1549.8564148806092</c:v>
                </c:pt>
                <c:pt idx="18">
                  <c:v>1549.8564148806092</c:v>
                </c:pt>
                <c:pt idx="19">
                  <c:v>1549.8564148806092</c:v>
                </c:pt>
                <c:pt idx="20">
                  <c:v>1549.8564148806092</c:v>
                </c:pt>
                <c:pt idx="21">
                  <c:v>1549.8564148806092</c:v>
                </c:pt>
                <c:pt idx="22">
                  <c:v>1549.8564148806092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P.14A'!$B$5:$B$28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P.14A'!$F$5:$F$27</c:f>
              <c:numCache>
                <c:ptCount val="23"/>
                <c:pt idx="0">
                  <c:v>446.6278397280869</c:v>
                </c:pt>
                <c:pt idx="1">
                  <c:v>446.6278397280869</c:v>
                </c:pt>
                <c:pt idx="2">
                  <c:v>446.6278397280869</c:v>
                </c:pt>
                <c:pt idx="3">
                  <c:v>446.6278397280869</c:v>
                </c:pt>
                <c:pt idx="4">
                  <c:v>446.6278397280869</c:v>
                </c:pt>
                <c:pt idx="5">
                  <c:v>446.6278397280869</c:v>
                </c:pt>
                <c:pt idx="6">
                  <c:v>446.6278397280869</c:v>
                </c:pt>
                <c:pt idx="7">
                  <c:v>446.6278397280869</c:v>
                </c:pt>
                <c:pt idx="8">
                  <c:v>446.6278397280869</c:v>
                </c:pt>
                <c:pt idx="9">
                  <c:v>446.6278397280869</c:v>
                </c:pt>
                <c:pt idx="10">
                  <c:v>446.6278397280869</c:v>
                </c:pt>
                <c:pt idx="11">
                  <c:v>446.6278397280869</c:v>
                </c:pt>
                <c:pt idx="12">
                  <c:v>446.6278397280869</c:v>
                </c:pt>
                <c:pt idx="13">
                  <c:v>446.6278397280869</c:v>
                </c:pt>
                <c:pt idx="14">
                  <c:v>446.6278397280869</c:v>
                </c:pt>
                <c:pt idx="15">
                  <c:v>446.6278397280869</c:v>
                </c:pt>
                <c:pt idx="16">
                  <c:v>446.6278397280869</c:v>
                </c:pt>
                <c:pt idx="17">
                  <c:v>446.6278397280869</c:v>
                </c:pt>
                <c:pt idx="18">
                  <c:v>446.6278397280869</c:v>
                </c:pt>
                <c:pt idx="19">
                  <c:v>446.6278397280869</c:v>
                </c:pt>
                <c:pt idx="20">
                  <c:v>446.6278397280869</c:v>
                </c:pt>
                <c:pt idx="21">
                  <c:v>446.6278397280869</c:v>
                </c:pt>
                <c:pt idx="22">
                  <c:v>446.6278397280869</c:v>
                </c:pt>
              </c:numCache>
            </c:numRef>
          </c:val>
          <c:smooth val="0"/>
        </c:ser>
        <c:axId val="41630788"/>
        <c:axId val="39132773"/>
      </c:line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132773"/>
        <c:crossesAt val="0"/>
        <c:auto val="1"/>
        <c:lblOffset val="100"/>
        <c:tickLblSkip val="1"/>
        <c:noMultiLvlLbl val="0"/>
      </c:catAx>
      <c:valAx>
        <c:axId val="3913277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63078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41"/>
          <c:w val="0.989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322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135"/>
          <c:w val="0.85875"/>
          <c:h val="0.691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P.14A'!$B$5:$B$28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P.14A'!$C$5:$C$27</c:f>
              <c:numCache>
                <c:ptCount val="23"/>
                <c:pt idx="0">
                  <c:v>472.41</c:v>
                </c:pt>
                <c:pt idx="1">
                  <c:v>988.57</c:v>
                </c:pt>
                <c:pt idx="2">
                  <c:v>1035.4</c:v>
                </c:pt>
                <c:pt idx="3">
                  <c:v>1715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</c:v>
                </c:pt>
                <c:pt idx="8">
                  <c:v>1380.2</c:v>
                </c:pt>
                <c:pt idx="9">
                  <c:v>1292.2</c:v>
                </c:pt>
                <c:pt idx="10">
                  <c:v>946.1</c:v>
                </c:pt>
                <c:pt idx="11">
                  <c:v>902.75</c:v>
                </c:pt>
                <c:pt idx="12">
                  <c:v>2002.5</c:v>
                </c:pt>
                <c:pt idx="13">
                  <c:v>1286.47</c:v>
                </c:pt>
                <c:pt idx="14">
                  <c:v>599.93</c:v>
                </c:pt>
                <c:pt idx="15">
                  <c:v>231.8</c:v>
                </c:pt>
                <c:pt idx="16">
                  <c:v>413.63</c:v>
                </c:pt>
                <c:pt idx="17">
                  <c:v>667.28</c:v>
                </c:pt>
                <c:pt idx="18">
                  <c:v>562.8</c:v>
                </c:pt>
                <c:pt idx="19">
                  <c:v>355.9</c:v>
                </c:pt>
                <c:pt idx="20">
                  <c:v>227</c:v>
                </c:pt>
                <c:pt idx="21">
                  <c:v>249.03892800000006</c:v>
                </c:pt>
                <c:pt idx="22">
                  <c:v>1748.7900000000013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(2501 - 2511,2553 - 2565 )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P.14A'!$B$5:$B$28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P.14A'!$E$5:$E$27</c:f>
              <c:numCache>
                <c:ptCount val="23"/>
                <c:pt idx="0">
                  <c:v>998.2421273043481</c:v>
                </c:pt>
                <c:pt idx="1">
                  <c:v>998.2421273043481</c:v>
                </c:pt>
                <c:pt idx="2">
                  <c:v>998.2421273043481</c:v>
                </c:pt>
                <c:pt idx="3">
                  <c:v>998.2421273043481</c:v>
                </c:pt>
                <c:pt idx="4">
                  <c:v>998.2421273043481</c:v>
                </c:pt>
                <c:pt idx="5">
                  <c:v>998.2421273043481</c:v>
                </c:pt>
                <c:pt idx="6">
                  <c:v>998.2421273043481</c:v>
                </c:pt>
                <c:pt idx="7">
                  <c:v>998.2421273043481</c:v>
                </c:pt>
                <c:pt idx="8">
                  <c:v>998.2421273043481</c:v>
                </c:pt>
                <c:pt idx="9">
                  <c:v>998.2421273043481</c:v>
                </c:pt>
                <c:pt idx="10">
                  <c:v>998.2421273043481</c:v>
                </c:pt>
                <c:pt idx="11">
                  <c:v>998.2421273043481</c:v>
                </c:pt>
                <c:pt idx="12">
                  <c:v>998.2421273043481</c:v>
                </c:pt>
                <c:pt idx="13">
                  <c:v>998.2421273043481</c:v>
                </c:pt>
                <c:pt idx="14">
                  <c:v>998.2421273043481</c:v>
                </c:pt>
                <c:pt idx="15">
                  <c:v>998.2421273043481</c:v>
                </c:pt>
                <c:pt idx="16">
                  <c:v>998.2421273043481</c:v>
                </c:pt>
                <c:pt idx="17">
                  <c:v>998.2421273043481</c:v>
                </c:pt>
                <c:pt idx="18">
                  <c:v>998.2421273043481</c:v>
                </c:pt>
                <c:pt idx="19">
                  <c:v>998.2421273043481</c:v>
                </c:pt>
                <c:pt idx="20">
                  <c:v>998.2421273043481</c:v>
                </c:pt>
                <c:pt idx="21">
                  <c:v>998.2421273043481</c:v>
                </c:pt>
                <c:pt idx="22">
                  <c:v>998.2421273043481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P.14A'!$B$5:$B$28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P.14A'!$D$5:$D$28</c:f>
              <c:numCache>
                <c:ptCount val="24"/>
                <c:pt idx="23">
                  <c:v>1099.8033120000005</c:v>
                </c:pt>
              </c:numCache>
            </c:numRef>
          </c:val>
          <c:smooth val="0"/>
        </c:ser>
        <c:marker val="1"/>
        <c:axId val="16650638"/>
        <c:axId val="15638015"/>
      </c:line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638015"/>
        <c:crossesAt val="0"/>
        <c:auto val="1"/>
        <c:lblOffset val="100"/>
        <c:tickLblSkip val="1"/>
        <c:noMultiLvlLbl val="0"/>
      </c:catAx>
      <c:valAx>
        <c:axId val="1563801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650638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"/>
          <c:y val="0.918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0.5035</cdr:y>
    </cdr:from>
    <cdr:to>
      <cdr:x>0.73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3105150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0.67125</cdr:x>
      <cdr:y>0.38775</cdr:y>
    </cdr:from>
    <cdr:to>
      <cdr:x>0.814</cdr:x>
      <cdr:y>0.42525</cdr:y>
    </cdr:to>
    <cdr:sp>
      <cdr:nvSpPr>
        <cdr:cNvPr id="2" name="TextBox 1"/>
        <cdr:cNvSpPr txBox="1">
          <a:spLocks noChangeArrowheads="1"/>
        </cdr:cNvSpPr>
      </cdr:nvSpPr>
      <cdr:spPr>
        <a:xfrm>
          <a:off x="6305550" y="2390775"/>
          <a:ext cx="13430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550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0.32975</cdr:x>
      <cdr:y>0.625</cdr:y>
    </cdr:from>
    <cdr:to>
      <cdr:x>0.47</cdr:x>
      <cdr:y>0.663</cdr:y>
    </cdr:to>
    <cdr:sp>
      <cdr:nvSpPr>
        <cdr:cNvPr id="3" name="TextBox 1"/>
        <cdr:cNvSpPr txBox="1">
          <a:spLocks noChangeArrowheads="1"/>
        </cdr:cNvSpPr>
      </cdr:nvSpPr>
      <cdr:spPr>
        <a:xfrm>
          <a:off x="3095625" y="3857625"/>
          <a:ext cx="13144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0.4025</cdr:y>
    </cdr:from>
    <cdr:to>
      <cdr:x>0.23625</cdr:x>
      <cdr:y>0.51325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14525" y="2476500"/>
          <a:ext cx="304800" cy="6858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7"/>
  <sheetViews>
    <sheetView zoomScalePageLayoutView="0" workbookViewId="0" topLeftCell="B1">
      <pane ySplit="4" topLeftCell="A26" activePane="bottomLeft" state="frozen"/>
      <selection pane="topLeft" activeCell="B1" sqref="B1"/>
      <selection pane="bottomLeft" activeCell="C49" sqref="C4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2501</v>
      </c>
      <c r="C5" s="54">
        <v>472.41</v>
      </c>
      <c r="D5" s="55"/>
      <c r="E5" s="56">
        <f aca="true" t="shared" si="0" ref="E5:E27">$C$48</f>
        <v>998.2421273043481</v>
      </c>
      <c r="F5" s="57">
        <f aca="true" t="shared" si="1" ref="F5:F27">+$C$51</f>
        <v>446.6278397280869</v>
      </c>
      <c r="G5" s="58">
        <f aca="true" t="shared" si="2" ref="G5:G27">$C$49</f>
        <v>551.6142875762612</v>
      </c>
      <c r="H5" s="59">
        <f aca="true" t="shared" si="3" ref="H5:H27">+$C$52</f>
        <v>1549.8564148806092</v>
      </c>
      <c r="I5" s="2">
        <v>1</v>
      </c>
    </row>
    <row r="6" spans="2:9" ht="11.25">
      <c r="B6" s="22">
        <v>2502</v>
      </c>
      <c r="C6" s="60">
        <v>988.57</v>
      </c>
      <c r="D6" s="55"/>
      <c r="E6" s="61">
        <f t="shared" si="0"/>
        <v>998.2421273043481</v>
      </c>
      <c r="F6" s="62">
        <f t="shared" si="1"/>
        <v>446.6278397280869</v>
      </c>
      <c r="G6" s="63">
        <f t="shared" si="2"/>
        <v>551.6142875762612</v>
      </c>
      <c r="H6" s="64">
        <f t="shared" si="3"/>
        <v>1549.8564148806092</v>
      </c>
      <c r="I6" s="2">
        <f>I5+1</f>
        <v>2</v>
      </c>
    </row>
    <row r="7" spans="2:9" ht="11.25">
      <c r="B7" s="22">
        <v>2503</v>
      </c>
      <c r="C7" s="60">
        <v>1035.4</v>
      </c>
      <c r="D7" s="55"/>
      <c r="E7" s="61">
        <f t="shared" si="0"/>
        <v>998.2421273043481</v>
      </c>
      <c r="F7" s="62">
        <f t="shared" si="1"/>
        <v>446.6278397280869</v>
      </c>
      <c r="G7" s="63">
        <f t="shared" si="2"/>
        <v>551.6142875762612</v>
      </c>
      <c r="H7" s="64">
        <f t="shared" si="3"/>
        <v>1549.8564148806092</v>
      </c>
      <c r="I7" s="2">
        <f aca="true" t="shared" si="4" ref="I7:I20">I6+1</f>
        <v>3</v>
      </c>
    </row>
    <row r="8" spans="2:9" ht="11.25">
      <c r="B8" s="22">
        <v>2504</v>
      </c>
      <c r="C8" s="60">
        <v>1715</v>
      </c>
      <c r="D8" s="55"/>
      <c r="E8" s="61">
        <f t="shared" si="0"/>
        <v>998.2421273043481</v>
      </c>
      <c r="F8" s="62">
        <f t="shared" si="1"/>
        <v>446.6278397280869</v>
      </c>
      <c r="G8" s="63">
        <f t="shared" si="2"/>
        <v>551.6142875762612</v>
      </c>
      <c r="H8" s="64">
        <f t="shared" si="3"/>
        <v>1549.8564148806092</v>
      </c>
      <c r="I8" s="2">
        <f t="shared" si="4"/>
        <v>4</v>
      </c>
    </row>
    <row r="9" spans="2:9" ht="11.25">
      <c r="B9" s="22">
        <v>2505</v>
      </c>
      <c r="C9" s="60">
        <v>1426.3</v>
      </c>
      <c r="D9" s="55"/>
      <c r="E9" s="61">
        <f t="shared" si="0"/>
        <v>998.2421273043481</v>
      </c>
      <c r="F9" s="62">
        <f t="shared" si="1"/>
        <v>446.6278397280869</v>
      </c>
      <c r="G9" s="63">
        <f t="shared" si="2"/>
        <v>551.6142875762612</v>
      </c>
      <c r="H9" s="64">
        <f t="shared" si="3"/>
        <v>1549.8564148806092</v>
      </c>
      <c r="I9" s="2">
        <f t="shared" si="4"/>
        <v>5</v>
      </c>
    </row>
    <row r="10" spans="2:9" ht="11.25">
      <c r="B10" s="22">
        <v>2506</v>
      </c>
      <c r="C10" s="60">
        <v>1536.3</v>
      </c>
      <c r="D10" s="55"/>
      <c r="E10" s="61">
        <f t="shared" si="0"/>
        <v>998.2421273043481</v>
      </c>
      <c r="F10" s="62">
        <f t="shared" si="1"/>
        <v>446.6278397280869</v>
      </c>
      <c r="G10" s="63">
        <f t="shared" si="2"/>
        <v>551.6142875762612</v>
      </c>
      <c r="H10" s="64">
        <f t="shared" si="3"/>
        <v>1549.8564148806092</v>
      </c>
      <c r="I10" s="2">
        <f t="shared" si="4"/>
        <v>6</v>
      </c>
    </row>
    <row r="11" spans="2:9" ht="11.25">
      <c r="B11" s="22">
        <v>2507</v>
      </c>
      <c r="C11" s="60">
        <v>1732.7</v>
      </c>
      <c r="D11" s="55"/>
      <c r="E11" s="61">
        <f t="shared" si="0"/>
        <v>998.2421273043481</v>
      </c>
      <c r="F11" s="62">
        <f t="shared" si="1"/>
        <v>446.6278397280869</v>
      </c>
      <c r="G11" s="63">
        <f t="shared" si="2"/>
        <v>551.6142875762612</v>
      </c>
      <c r="H11" s="64">
        <f t="shared" si="3"/>
        <v>1549.8564148806092</v>
      </c>
      <c r="I11" s="2">
        <f t="shared" si="4"/>
        <v>7</v>
      </c>
    </row>
    <row r="12" spans="2:9" ht="11.25">
      <c r="B12" s="22">
        <v>2508</v>
      </c>
      <c r="C12" s="60">
        <v>1186.5</v>
      </c>
      <c r="D12" s="55"/>
      <c r="E12" s="61">
        <f t="shared" si="0"/>
        <v>998.2421273043481</v>
      </c>
      <c r="F12" s="62">
        <f t="shared" si="1"/>
        <v>446.6278397280869</v>
      </c>
      <c r="G12" s="63">
        <f t="shared" si="2"/>
        <v>551.6142875762612</v>
      </c>
      <c r="H12" s="64">
        <f t="shared" si="3"/>
        <v>1549.8564148806092</v>
      </c>
      <c r="I12" s="2">
        <f t="shared" si="4"/>
        <v>8</v>
      </c>
    </row>
    <row r="13" spans="2:9" ht="11.25">
      <c r="B13" s="22">
        <v>2509</v>
      </c>
      <c r="C13" s="60">
        <v>1380.2</v>
      </c>
      <c r="D13" s="55"/>
      <c r="E13" s="61">
        <f t="shared" si="0"/>
        <v>998.2421273043481</v>
      </c>
      <c r="F13" s="62">
        <f t="shared" si="1"/>
        <v>446.6278397280869</v>
      </c>
      <c r="G13" s="63">
        <f t="shared" si="2"/>
        <v>551.6142875762612</v>
      </c>
      <c r="H13" s="64">
        <f t="shared" si="3"/>
        <v>1549.8564148806092</v>
      </c>
      <c r="I13" s="2">
        <f t="shared" si="4"/>
        <v>9</v>
      </c>
    </row>
    <row r="14" spans="2:9" ht="11.25">
      <c r="B14" s="22">
        <v>2510</v>
      </c>
      <c r="C14" s="60">
        <v>1292.2</v>
      </c>
      <c r="D14" s="55"/>
      <c r="E14" s="61">
        <f t="shared" si="0"/>
        <v>998.2421273043481</v>
      </c>
      <c r="F14" s="62">
        <f t="shared" si="1"/>
        <v>446.6278397280869</v>
      </c>
      <c r="G14" s="63">
        <f t="shared" si="2"/>
        <v>551.6142875762612</v>
      </c>
      <c r="H14" s="64">
        <f t="shared" si="3"/>
        <v>1549.8564148806092</v>
      </c>
      <c r="I14" s="2">
        <f t="shared" si="4"/>
        <v>10</v>
      </c>
    </row>
    <row r="15" spans="2:9" ht="11.25">
      <c r="B15" s="22">
        <v>2511</v>
      </c>
      <c r="C15" s="60">
        <v>946.1</v>
      </c>
      <c r="D15" s="55"/>
      <c r="E15" s="61">
        <f t="shared" si="0"/>
        <v>998.2421273043481</v>
      </c>
      <c r="F15" s="62">
        <f t="shared" si="1"/>
        <v>446.6278397280869</v>
      </c>
      <c r="G15" s="63">
        <f t="shared" si="2"/>
        <v>551.6142875762612</v>
      </c>
      <c r="H15" s="64">
        <f t="shared" si="3"/>
        <v>1549.8564148806092</v>
      </c>
      <c r="I15" s="2">
        <f t="shared" si="4"/>
        <v>11</v>
      </c>
    </row>
    <row r="16" spans="2:9" ht="11.25">
      <c r="B16" s="22">
        <v>2553</v>
      </c>
      <c r="C16" s="60">
        <v>902.75</v>
      </c>
      <c r="D16" s="55"/>
      <c r="E16" s="61">
        <f t="shared" si="0"/>
        <v>998.2421273043481</v>
      </c>
      <c r="F16" s="62">
        <f t="shared" si="1"/>
        <v>446.6278397280869</v>
      </c>
      <c r="G16" s="63">
        <f t="shared" si="2"/>
        <v>551.6142875762612</v>
      </c>
      <c r="H16" s="64">
        <f t="shared" si="3"/>
        <v>1549.8564148806092</v>
      </c>
      <c r="I16" s="2">
        <f t="shared" si="4"/>
        <v>12</v>
      </c>
    </row>
    <row r="17" spans="2:9" ht="11.25">
      <c r="B17" s="22">
        <v>2554</v>
      </c>
      <c r="C17" s="60">
        <v>2002.5</v>
      </c>
      <c r="D17" s="55"/>
      <c r="E17" s="61">
        <f t="shared" si="0"/>
        <v>998.2421273043481</v>
      </c>
      <c r="F17" s="62">
        <f t="shared" si="1"/>
        <v>446.6278397280869</v>
      </c>
      <c r="G17" s="63">
        <f t="shared" si="2"/>
        <v>551.6142875762612</v>
      </c>
      <c r="H17" s="64">
        <f t="shared" si="3"/>
        <v>1549.8564148806092</v>
      </c>
      <c r="I17" s="2">
        <f t="shared" si="4"/>
        <v>13</v>
      </c>
    </row>
    <row r="18" spans="2:9" ht="11.25">
      <c r="B18" s="22">
        <v>2555</v>
      </c>
      <c r="C18" s="60">
        <v>1286.47</v>
      </c>
      <c r="D18" s="55"/>
      <c r="E18" s="61">
        <f t="shared" si="0"/>
        <v>998.2421273043481</v>
      </c>
      <c r="F18" s="62">
        <f t="shared" si="1"/>
        <v>446.6278397280869</v>
      </c>
      <c r="G18" s="63">
        <f t="shared" si="2"/>
        <v>551.6142875762612</v>
      </c>
      <c r="H18" s="64">
        <f t="shared" si="3"/>
        <v>1549.8564148806092</v>
      </c>
      <c r="I18" s="2">
        <f t="shared" si="4"/>
        <v>14</v>
      </c>
    </row>
    <row r="19" spans="2:9" ht="11.25">
      <c r="B19" s="22">
        <v>2557</v>
      </c>
      <c r="C19" s="60">
        <v>599.93</v>
      </c>
      <c r="D19" s="55"/>
      <c r="E19" s="61">
        <f t="shared" si="0"/>
        <v>998.2421273043481</v>
      </c>
      <c r="F19" s="62">
        <f t="shared" si="1"/>
        <v>446.6278397280869</v>
      </c>
      <c r="G19" s="63">
        <f t="shared" si="2"/>
        <v>551.6142875762612</v>
      </c>
      <c r="H19" s="64">
        <f t="shared" si="3"/>
        <v>1549.8564148806092</v>
      </c>
      <c r="I19" s="2">
        <f t="shared" si="4"/>
        <v>15</v>
      </c>
    </row>
    <row r="20" spans="2:9" ht="11.25">
      <c r="B20" s="22">
        <v>2558</v>
      </c>
      <c r="C20" s="60">
        <v>231.8</v>
      </c>
      <c r="D20" s="55"/>
      <c r="E20" s="61">
        <f t="shared" si="0"/>
        <v>998.2421273043481</v>
      </c>
      <c r="F20" s="62">
        <f t="shared" si="1"/>
        <v>446.6278397280869</v>
      </c>
      <c r="G20" s="63">
        <f t="shared" si="2"/>
        <v>551.6142875762612</v>
      </c>
      <c r="H20" s="64">
        <f t="shared" si="3"/>
        <v>1549.8564148806092</v>
      </c>
      <c r="I20" s="2">
        <f t="shared" si="4"/>
        <v>16</v>
      </c>
    </row>
    <row r="21" spans="2:9" ht="11.25">
      <c r="B21" s="22">
        <v>2559</v>
      </c>
      <c r="C21" s="65">
        <v>413.63</v>
      </c>
      <c r="D21" s="55"/>
      <c r="E21" s="61">
        <f t="shared" si="0"/>
        <v>998.2421273043481</v>
      </c>
      <c r="F21" s="62">
        <f t="shared" si="1"/>
        <v>446.6278397280869</v>
      </c>
      <c r="G21" s="63">
        <f t="shared" si="2"/>
        <v>551.6142875762612</v>
      </c>
      <c r="H21" s="64">
        <f t="shared" si="3"/>
        <v>1549.8564148806092</v>
      </c>
      <c r="I21" s="2">
        <f aca="true" t="shared" si="5" ref="I21:I27">I20+1</f>
        <v>17</v>
      </c>
    </row>
    <row r="22" spans="2:9" ht="11.25">
      <c r="B22" s="22">
        <v>2560</v>
      </c>
      <c r="C22" s="65">
        <v>667.28</v>
      </c>
      <c r="D22" s="55"/>
      <c r="E22" s="61">
        <f t="shared" si="0"/>
        <v>998.2421273043481</v>
      </c>
      <c r="F22" s="62">
        <f t="shared" si="1"/>
        <v>446.6278397280869</v>
      </c>
      <c r="G22" s="63">
        <f t="shared" si="2"/>
        <v>551.6142875762612</v>
      </c>
      <c r="H22" s="64">
        <f t="shared" si="3"/>
        <v>1549.8564148806092</v>
      </c>
      <c r="I22" s="2">
        <f t="shared" si="5"/>
        <v>18</v>
      </c>
    </row>
    <row r="23" spans="2:9" ht="11.25">
      <c r="B23" s="22">
        <v>2561</v>
      </c>
      <c r="C23" s="60">
        <v>562.8</v>
      </c>
      <c r="D23" s="55"/>
      <c r="E23" s="61">
        <f t="shared" si="0"/>
        <v>998.2421273043481</v>
      </c>
      <c r="F23" s="62">
        <f t="shared" si="1"/>
        <v>446.6278397280869</v>
      </c>
      <c r="G23" s="63">
        <f t="shared" si="2"/>
        <v>551.6142875762612</v>
      </c>
      <c r="H23" s="64">
        <f t="shared" si="3"/>
        <v>1549.8564148806092</v>
      </c>
      <c r="I23" s="2">
        <f t="shared" si="5"/>
        <v>19</v>
      </c>
    </row>
    <row r="24" spans="2:9" ht="11.25">
      <c r="B24" s="22">
        <v>2562</v>
      </c>
      <c r="C24" s="60">
        <v>355.9</v>
      </c>
      <c r="D24" s="55"/>
      <c r="E24" s="61">
        <f t="shared" si="0"/>
        <v>998.2421273043481</v>
      </c>
      <c r="F24" s="62">
        <f t="shared" si="1"/>
        <v>446.6278397280869</v>
      </c>
      <c r="G24" s="63">
        <f t="shared" si="2"/>
        <v>551.6142875762612</v>
      </c>
      <c r="H24" s="64">
        <f t="shared" si="3"/>
        <v>1549.8564148806092</v>
      </c>
      <c r="I24" s="2">
        <f t="shared" si="5"/>
        <v>20</v>
      </c>
    </row>
    <row r="25" spans="2:9" ht="11.25">
      <c r="B25" s="22">
        <v>2563</v>
      </c>
      <c r="C25" s="60">
        <v>227</v>
      </c>
      <c r="D25" s="55"/>
      <c r="E25" s="61">
        <f t="shared" si="0"/>
        <v>998.2421273043481</v>
      </c>
      <c r="F25" s="62">
        <f t="shared" si="1"/>
        <v>446.6278397280869</v>
      </c>
      <c r="G25" s="63">
        <f t="shared" si="2"/>
        <v>551.6142875762612</v>
      </c>
      <c r="H25" s="64">
        <f t="shared" si="3"/>
        <v>1549.8564148806092</v>
      </c>
      <c r="I25" s="2">
        <f t="shared" si="5"/>
        <v>21</v>
      </c>
    </row>
    <row r="26" spans="2:9" ht="11.25">
      <c r="B26" s="69">
        <v>2564</v>
      </c>
      <c r="C26" s="70">
        <v>249.03892800000006</v>
      </c>
      <c r="D26" s="71"/>
      <c r="E26" s="61">
        <f t="shared" si="0"/>
        <v>998.2421273043481</v>
      </c>
      <c r="F26" s="62">
        <f t="shared" si="1"/>
        <v>446.6278397280869</v>
      </c>
      <c r="G26" s="63">
        <f t="shared" si="2"/>
        <v>551.6142875762612</v>
      </c>
      <c r="H26" s="64">
        <f t="shared" si="3"/>
        <v>1549.8564148806092</v>
      </c>
      <c r="I26" s="2">
        <f t="shared" si="5"/>
        <v>22</v>
      </c>
    </row>
    <row r="27" spans="2:14" ht="11.25">
      <c r="B27" s="22">
        <v>2565</v>
      </c>
      <c r="C27" s="60">
        <v>1748.7900000000013</v>
      </c>
      <c r="D27" s="55"/>
      <c r="E27" s="61">
        <f t="shared" si="0"/>
        <v>998.2421273043481</v>
      </c>
      <c r="F27" s="62">
        <f t="shared" si="1"/>
        <v>446.6278397280869</v>
      </c>
      <c r="G27" s="63">
        <f t="shared" si="2"/>
        <v>551.6142875762612</v>
      </c>
      <c r="H27" s="64">
        <f t="shared" si="3"/>
        <v>1549.8564148806092</v>
      </c>
      <c r="I27" s="2">
        <f t="shared" si="5"/>
        <v>23</v>
      </c>
      <c r="K27" s="75" t="str">
        <f>'[1]std. - P.1'!$K$106:$N$106</f>
        <v>ปี 2565 ปริมาณน้ำสะสม 1 เม.ย.66 - 31 ม.ค.67</v>
      </c>
      <c r="L27" s="75"/>
      <c r="M27" s="75"/>
      <c r="N27" s="75"/>
    </row>
    <row r="28" spans="2:8" ht="11.25">
      <c r="B28" s="66">
        <v>2566</v>
      </c>
      <c r="C28" s="67">
        <v>1099.8033120000005</v>
      </c>
      <c r="D28" s="68">
        <f>C28</f>
        <v>1099.8033120000005</v>
      </c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16" ht="12">
      <c r="B35" s="22"/>
      <c r="C35" s="65"/>
      <c r="D35" s="55"/>
      <c r="E35" s="61"/>
      <c r="F35" s="62"/>
      <c r="G35" s="63"/>
      <c r="H35" s="64"/>
      <c r="P35"/>
    </row>
    <row r="36" spans="2:8" ht="11.25">
      <c r="B36" s="22"/>
      <c r="C36" s="65"/>
      <c r="D36" s="55"/>
      <c r="E36" s="61"/>
      <c r="F36" s="62"/>
      <c r="G36" s="63"/>
      <c r="H36" s="64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13" ht="11.25">
      <c r="B45" s="27"/>
      <c r="C45" s="28"/>
      <c r="D45" s="21"/>
      <c r="E45" s="29"/>
      <c r="F45" s="29"/>
      <c r="G45" s="29"/>
      <c r="H45" s="29"/>
      <c r="J45" s="24"/>
      <c r="K45" s="25"/>
      <c r="L45" s="24"/>
      <c r="M45" s="26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1:17" ht="16.5" customHeight="1">
      <c r="A47" s="23"/>
      <c r="B47" s="30"/>
      <c r="C47" s="31"/>
      <c r="D47" s="23"/>
      <c r="E47" s="23"/>
      <c r="F47" s="23"/>
      <c r="G47" s="23"/>
      <c r="H47" s="23"/>
      <c r="I47" s="23"/>
      <c r="J47" s="23"/>
      <c r="K47" s="23"/>
      <c r="Q47" s="28"/>
    </row>
    <row r="48" spans="1:11" ht="15.75" customHeight="1">
      <c r="A48" s="23"/>
      <c r="B48" s="32" t="s">
        <v>8</v>
      </c>
      <c r="C48" s="51">
        <f>AVERAGE(C5:C27)</f>
        <v>998.2421273043481</v>
      </c>
      <c r="D48" s="33"/>
      <c r="E48" s="30"/>
      <c r="F48" s="30"/>
      <c r="G48" s="23"/>
      <c r="H48" s="34" t="s">
        <v>8</v>
      </c>
      <c r="I48" s="35" t="s">
        <v>20</v>
      </c>
      <c r="J48" s="36"/>
      <c r="K48" s="37"/>
    </row>
    <row r="49" spans="1:11" ht="15.75" customHeight="1">
      <c r="A49" s="23"/>
      <c r="B49" s="38" t="s">
        <v>10</v>
      </c>
      <c r="C49" s="52">
        <f>STDEV(C5:C27)</f>
        <v>551.6142875762612</v>
      </c>
      <c r="D49" s="33"/>
      <c r="E49" s="30"/>
      <c r="F49" s="30"/>
      <c r="G49" s="23"/>
      <c r="H49" s="40" t="s">
        <v>10</v>
      </c>
      <c r="I49" s="41" t="s">
        <v>12</v>
      </c>
      <c r="J49" s="42"/>
      <c r="K49" s="43"/>
    </row>
    <row r="50" spans="1:15" ht="15.75" customHeight="1">
      <c r="A50" s="30"/>
      <c r="B50" s="38" t="s">
        <v>13</v>
      </c>
      <c r="C50" s="39">
        <f>C49/C48</f>
        <v>0.5525856628249499</v>
      </c>
      <c r="D50" s="33"/>
      <c r="E50" s="44">
        <f>C50*100</f>
        <v>55.25856628249499</v>
      </c>
      <c r="F50" s="30" t="s">
        <v>2</v>
      </c>
      <c r="G50" s="23"/>
      <c r="H50" s="40" t="s">
        <v>13</v>
      </c>
      <c r="I50" s="41" t="s">
        <v>14</v>
      </c>
      <c r="J50" s="42"/>
      <c r="K50" s="43"/>
      <c r="M50" s="50" t="s">
        <v>19</v>
      </c>
      <c r="N50" s="2">
        <f>C55-C56-C57</f>
        <v>14</v>
      </c>
      <c r="O50" s="2" t="s">
        <v>0</v>
      </c>
    </row>
    <row r="51" spans="1:15" ht="15.75" customHeight="1">
      <c r="A51" s="30"/>
      <c r="B51" s="38" t="s">
        <v>9</v>
      </c>
      <c r="C51" s="52">
        <f>C48-C49</f>
        <v>446.6278397280869</v>
      </c>
      <c r="D51" s="33"/>
      <c r="E51" s="30"/>
      <c r="F51" s="30"/>
      <c r="G51" s="23"/>
      <c r="H51" s="40" t="s">
        <v>9</v>
      </c>
      <c r="I51" s="41" t="s">
        <v>15</v>
      </c>
      <c r="J51" s="42"/>
      <c r="K51" s="43"/>
      <c r="M51" s="50" t="s">
        <v>18</v>
      </c>
      <c r="N51" s="2">
        <f>C56</f>
        <v>4</v>
      </c>
      <c r="O51" s="2" t="s">
        <v>0</v>
      </c>
    </row>
    <row r="52" spans="1:15" ht="15.75" customHeight="1">
      <c r="A52" s="30"/>
      <c r="B52" s="45" t="s">
        <v>11</v>
      </c>
      <c r="C52" s="53">
        <f>C48+C49</f>
        <v>1549.8564148806092</v>
      </c>
      <c r="D52" s="33"/>
      <c r="E52" s="30"/>
      <c r="F52" s="30"/>
      <c r="G52" s="23"/>
      <c r="H52" s="46" t="s">
        <v>11</v>
      </c>
      <c r="I52" s="47" t="s">
        <v>16</v>
      </c>
      <c r="J52" s="48"/>
      <c r="K52" s="49"/>
      <c r="M52" s="50" t="s">
        <v>17</v>
      </c>
      <c r="N52" s="2">
        <f>C57</f>
        <v>5</v>
      </c>
      <c r="O52" s="2" t="s">
        <v>0</v>
      </c>
    </row>
    <row r="53" spans="1:6" ht="17.25" customHeight="1">
      <c r="A53" s="27"/>
      <c r="C53" s="27"/>
      <c r="D53" s="27"/>
      <c r="E53" s="27"/>
      <c r="F53" s="27"/>
    </row>
    <row r="54" spans="1:3" ht="11.25">
      <c r="A54" s="27"/>
      <c r="C54" s="27"/>
    </row>
    <row r="55" spans="1:3" ht="11.25">
      <c r="A55" s="27"/>
      <c r="C55" s="2">
        <f>MAX(I5:I44)</f>
        <v>23</v>
      </c>
    </row>
    <row r="56" ht="11.25">
      <c r="C56" s="2">
        <f>COUNTIF(C5:C26,"&gt;1526")</f>
        <v>4</v>
      </c>
    </row>
    <row r="57" ht="11.25">
      <c r="C57" s="2">
        <f>COUNTIF(C5:C26,"&lt;470")</f>
        <v>5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2024-02-23T03:42:11Z</dcterms:modified>
  <cp:category/>
  <cp:version/>
  <cp:contentType/>
  <cp:contentStatus/>
</cp:coreProperties>
</file>