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N.7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<sst xmlns="http://schemas.openxmlformats.org/spreadsheetml/2006/main" count="38" uniqueCount="23">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</sst>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0.03775"/>
          <c:y val="-0.00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25"/>
          <c:w val="0.860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N.75'!$B$5:$B$20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'std. - N.75'!$C$5:$C$20</c:f>
              <c:numCache>
                <c:ptCount val="16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1425.2</c:v>
                </c:pt>
                <c:pt idx="14">
                  <c:v>1818.1</c:v>
                </c:pt>
                <c:pt idx="15">
                  <c:v>1253.2536000000002</c:v>
                </c:pt>
              </c:numCache>
            </c:numRef>
          </c:val>
        </c:ser>
        <c:axId val="30438376"/>
        <c:axId val="5509929"/>
      </c:barChart>
      <c:lineChart>
        <c:grouping val="standard"/>
        <c:varyColors val="0"/>
        <c:ser>
          <c:idx val="1"/>
          <c:order val="1"/>
          <c:tx>
            <c:v>ค่าเฉลี่ย (2549 - 2563 )อยู่ระหว่างค่า+-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N.75'!$E$5:$E$19</c:f>
              <c:numCache>
                <c:ptCount val="15"/>
                <c:pt idx="0">
                  <c:v>2136.6196042666666</c:v>
                </c:pt>
                <c:pt idx="1">
                  <c:v>2136.6196042666666</c:v>
                </c:pt>
                <c:pt idx="2">
                  <c:v>2136.6196042666666</c:v>
                </c:pt>
                <c:pt idx="3">
                  <c:v>2136.6196042666666</c:v>
                </c:pt>
                <c:pt idx="4">
                  <c:v>2136.6196042666666</c:v>
                </c:pt>
                <c:pt idx="5">
                  <c:v>2136.6196042666666</c:v>
                </c:pt>
                <c:pt idx="6">
                  <c:v>2136.6196042666666</c:v>
                </c:pt>
                <c:pt idx="7">
                  <c:v>2136.6196042666666</c:v>
                </c:pt>
                <c:pt idx="8">
                  <c:v>2136.6196042666666</c:v>
                </c:pt>
                <c:pt idx="9">
                  <c:v>2136.6196042666666</c:v>
                </c:pt>
                <c:pt idx="10">
                  <c:v>2136.6196042666666</c:v>
                </c:pt>
                <c:pt idx="11">
                  <c:v>2136.6196042666666</c:v>
                </c:pt>
                <c:pt idx="12">
                  <c:v>2136.6196042666666</c:v>
                </c:pt>
                <c:pt idx="13">
                  <c:v>2136.6196042666666</c:v>
                </c:pt>
                <c:pt idx="14">
                  <c:v>2136.6196042666666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N.75'!$H$5:$H$19</c:f>
              <c:numCache>
                <c:ptCount val="15"/>
                <c:pt idx="0">
                  <c:v>2750.403272771653</c:v>
                </c:pt>
                <c:pt idx="1">
                  <c:v>2750.403272771653</c:v>
                </c:pt>
                <c:pt idx="2">
                  <c:v>2750.403272771653</c:v>
                </c:pt>
                <c:pt idx="3">
                  <c:v>2750.403272771653</c:v>
                </c:pt>
                <c:pt idx="4">
                  <c:v>2750.403272771653</c:v>
                </c:pt>
                <c:pt idx="5">
                  <c:v>2750.403272771653</c:v>
                </c:pt>
                <c:pt idx="6">
                  <c:v>2750.403272771653</c:v>
                </c:pt>
                <c:pt idx="7">
                  <c:v>2750.403272771653</c:v>
                </c:pt>
                <c:pt idx="8">
                  <c:v>2750.403272771653</c:v>
                </c:pt>
                <c:pt idx="9">
                  <c:v>2750.403272771653</c:v>
                </c:pt>
                <c:pt idx="10">
                  <c:v>2750.403272771653</c:v>
                </c:pt>
                <c:pt idx="11">
                  <c:v>2750.403272771653</c:v>
                </c:pt>
                <c:pt idx="12">
                  <c:v>2750.403272771653</c:v>
                </c:pt>
                <c:pt idx="13">
                  <c:v>2750.403272771653</c:v>
                </c:pt>
                <c:pt idx="14">
                  <c:v>2750.403272771653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N.75'!$F$5:$F$19</c:f>
              <c:numCache>
                <c:ptCount val="15"/>
                <c:pt idx="0">
                  <c:v>1522.83593576168</c:v>
                </c:pt>
                <c:pt idx="1">
                  <c:v>1522.83593576168</c:v>
                </c:pt>
                <c:pt idx="2">
                  <c:v>1522.83593576168</c:v>
                </c:pt>
                <c:pt idx="3">
                  <c:v>1522.83593576168</c:v>
                </c:pt>
                <c:pt idx="4">
                  <c:v>1522.83593576168</c:v>
                </c:pt>
                <c:pt idx="5">
                  <c:v>1522.83593576168</c:v>
                </c:pt>
                <c:pt idx="6">
                  <c:v>1522.83593576168</c:v>
                </c:pt>
                <c:pt idx="7">
                  <c:v>1522.83593576168</c:v>
                </c:pt>
                <c:pt idx="8">
                  <c:v>1522.83593576168</c:v>
                </c:pt>
                <c:pt idx="9">
                  <c:v>1522.83593576168</c:v>
                </c:pt>
                <c:pt idx="10">
                  <c:v>1522.83593576168</c:v>
                </c:pt>
                <c:pt idx="11">
                  <c:v>1522.83593576168</c:v>
                </c:pt>
                <c:pt idx="12">
                  <c:v>1522.83593576168</c:v>
                </c:pt>
                <c:pt idx="13">
                  <c:v>1522.83593576168</c:v>
                </c:pt>
                <c:pt idx="14">
                  <c:v>1522.83593576168</c:v>
                </c:pt>
              </c:numCache>
            </c:numRef>
          </c:val>
          <c:smooth val="0"/>
        </c:ser>
        <c:axId val="30438376"/>
        <c:axId val="5509929"/>
      </c:line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09929"/>
        <c:crossesAt val="0"/>
        <c:auto val="1"/>
        <c:lblOffset val="100"/>
        <c:tickLblSkip val="1"/>
        <c:noMultiLvlLbl val="0"/>
      </c:catAx>
      <c:valAx>
        <c:axId val="550992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43837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7625"/>
          <c:w val="0.98775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0.0645"/>
          <c:y val="-0.018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15825"/>
          <c:w val="0.856"/>
          <c:h val="0.74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N.75'!$B$5:$B$20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'std. - N.75'!$C$5:$C$19</c:f>
              <c:numCache>
                <c:ptCount val="15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1425.2</c:v>
                </c:pt>
                <c:pt idx="14">
                  <c:v>1818.1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(2549 - 2563 )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N.75'!$B$5:$B$20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'std. - N.75'!$E$5:$E$19</c:f>
              <c:numCache>
                <c:ptCount val="15"/>
                <c:pt idx="0">
                  <c:v>2136.6196042666666</c:v>
                </c:pt>
                <c:pt idx="1">
                  <c:v>2136.6196042666666</c:v>
                </c:pt>
                <c:pt idx="2">
                  <c:v>2136.6196042666666</c:v>
                </c:pt>
                <c:pt idx="3">
                  <c:v>2136.6196042666666</c:v>
                </c:pt>
                <c:pt idx="4">
                  <c:v>2136.6196042666666</c:v>
                </c:pt>
                <c:pt idx="5">
                  <c:v>2136.6196042666666</c:v>
                </c:pt>
                <c:pt idx="6">
                  <c:v>2136.6196042666666</c:v>
                </c:pt>
                <c:pt idx="7">
                  <c:v>2136.6196042666666</c:v>
                </c:pt>
                <c:pt idx="8">
                  <c:v>2136.6196042666666</c:v>
                </c:pt>
                <c:pt idx="9">
                  <c:v>2136.6196042666666</c:v>
                </c:pt>
                <c:pt idx="10">
                  <c:v>2136.6196042666666</c:v>
                </c:pt>
                <c:pt idx="11">
                  <c:v>2136.6196042666666</c:v>
                </c:pt>
                <c:pt idx="12">
                  <c:v>2136.6196042666666</c:v>
                </c:pt>
                <c:pt idx="13">
                  <c:v>2136.6196042666666</c:v>
                </c:pt>
                <c:pt idx="14">
                  <c:v>2136.6196042666666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N.75'!$B$5:$B$20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'std. - N.75'!$D$5:$D$20</c:f>
              <c:numCache>
                <c:ptCount val="16"/>
                <c:pt idx="15">
                  <c:v>1253.2536000000002</c:v>
                </c:pt>
              </c:numCache>
            </c:numRef>
          </c:val>
          <c:smooth val="0"/>
        </c:ser>
        <c:marker val="1"/>
        <c:axId val="49589362"/>
        <c:axId val="43651075"/>
      </c:line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651075"/>
        <c:crossesAt val="0"/>
        <c:auto val="1"/>
        <c:lblOffset val="100"/>
        <c:tickLblSkip val="1"/>
        <c:noMultiLvlLbl val="0"/>
      </c:catAx>
      <c:valAx>
        <c:axId val="4365107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58936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525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0.46775</cdr:x>
      <cdr:y>0.39275</cdr:y>
    </cdr:from>
    <cdr:to>
      <cdr:x>0.60275</cdr:x>
      <cdr:y>0.42825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391025" y="2419350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2,137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0.57925</cdr:x>
      <cdr:y>0.25875</cdr:y>
    </cdr:from>
    <cdr:to>
      <cdr:x>0.7215</cdr:x>
      <cdr:y>0.29425</cdr:y>
    </cdr:to>
    <cdr:sp>
      <cdr:nvSpPr>
        <cdr:cNvPr id="2" name="TextBox 1"/>
        <cdr:cNvSpPr txBox="1">
          <a:spLocks noChangeArrowheads="1"/>
        </cdr:cNvSpPr>
      </cdr:nvSpPr>
      <cdr:spPr>
        <a:xfrm>
          <a:off x="5438775" y="1590675"/>
          <a:ext cx="133350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2,750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0.3135</cdr:x>
      <cdr:y>0.5375</cdr:y>
    </cdr:from>
    <cdr:to>
      <cdr:x>0.45575</cdr:x>
      <cdr:y>0.57575</cdr:y>
    </cdr:to>
    <cdr:sp>
      <cdr:nvSpPr>
        <cdr:cNvPr id="3" name="TextBox 1"/>
        <cdr:cNvSpPr txBox="1">
          <a:spLocks noChangeArrowheads="1"/>
        </cdr:cNvSpPr>
      </cdr:nvSpPr>
      <cdr:spPr>
        <a:xfrm>
          <a:off x="2943225" y="3314700"/>
          <a:ext cx="1333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1,523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0.2195</cdr:x>
      <cdr:y>0.31775</cdr:y>
    </cdr:from>
    <cdr:to>
      <cdr:x>0.24525</cdr:x>
      <cdr:y>0.4395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33550" y="1666875"/>
          <a:ext cx="200025" cy="638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3">
          <cell r="K53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7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2549</v>
      </c>
      <c r="C5" s="56">
        <v>2395.19</v>
      </c>
      <c r="D5" s="57"/>
      <c r="E5" s="58">
        <f aca="true" t="shared" si="0" ref="E5:E19">$C$58</f>
        <v>2136.6196042666666</v>
      </c>
      <c r="F5" s="59">
        <f aca="true" t="shared" si="1" ref="F5:F19">+$C$61</f>
        <v>1522.83593576168</v>
      </c>
      <c r="G5" s="60">
        <f aca="true" t="shared" si="2" ref="G5:G19">$C$59</f>
        <v>613.7836685049865</v>
      </c>
      <c r="H5" s="61">
        <f aca="true" t="shared" si="3" ref="H5:H19">+$C$62</f>
        <v>2750.403272771653</v>
      </c>
      <c r="I5" s="2">
        <v>1</v>
      </c>
    </row>
    <row r="6" spans="2:9" ht="12">
      <c r="B6" s="22">
        <v>2550</v>
      </c>
      <c r="C6" s="62">
        <v>1764.93</v>
      </c>
      <c r="D6" s="57"/>
      <c r="E6" s="63">
        <f t="shared" si="0"/>
        <v>2136.6196042666666</v>
      </c>
      <c r="F6" s="64">
        <f t="shared" si="1"/>
        <v>1522.83593576168</v>
      </c>
      <c r="G6" s="65">
        <f t="shared" si="2"/>
        <v>613.7836685049865</v>
      </c>
      <c r="H6" s="66">
        <f t="shared" si="3"/>
        <v>2750.403272771653</v>
      </c>
      <c r="I6" s="2">
        <f>I5+1</f>
        <v>2</v>
      </c>
    </row>
    <row r="7" spans="2:9" ht="12">
      <c r="B7" s="22">
        <v>2551</v>
      </c>
      <c r="C7" s="62">
        <v>3048.23</v>
      </c>
      <c r="D7" s="57"/>
      <c r="E7" s="63">
        <f t="shared" si="0"/>
        <v>2136.6196042666666</v>
      </c>
      <c r="F7" s="64">
        <f t="shared" si="1"/>
        <v>1522.83593576168</v>
      </c>
      <c r="G7" s="65">
        <f t="shared" si="2"/>
        <v>613.7836685049865</v>
      </c>
      <c r="H7" s="66">
        <f t="shared" si="3"/>
        <v>2750.403272771653</v>
      </c>
      <c r="I7" s="2">
        <f aca="true" t="shared" si="4" ref="I7:I19">I6+1</f>
        <v>3</v>
      </c>
    </row>
    <row r="8" spans="2:9" ht="12">
      <c r="B8" s="22">
        <v>2552</v>
      </c>
      <c r="C8" s="62">
        <v>1721.32</v>
      </c>
      <c r="D8" s="57"/>
      <c r="E8" s="63">
        <f t="shared" si="0"/>
        <v>2136.6196042666666</v>
      </c>
      <c r="F8" s="64">
        <f t="shared" si="1"/>
        <v>1522.83593576168</v>
      </c>
      <c r="G8" s="65">
        <f t="shared" si="2"/>
        <v>613.7836685049865</v>
      </c>
      <c r="H8" s="66">
        <f t="shared" si="3"/>
        <v>2750.403272771653</v>
      </c>
      <c r="I8" s="2">
        <f t="shared" si="4"/>
        <v>4</v>
      </c>
    </row>
    <row r="9" spans="2:9" ht="12">
      <c r="B9" s="22">
        <v>2553</v>
      </c>
      <c r="C9" s="62">
        <v>2273.6894399999996</v>
      </c>
      <c r="D9" s="57"/>
      <c r="E9" s="63">
        <f t="shared" si="0"/>
        <v>2136.6196042666666</v>
      </c>
      <c r="F9" s="64">
        <f t="shared" si="1"/>
        <v>1522.83593576168</v>
      </c>
      <c r="G9" s="65">
        <f t="shared" si="2"/>
        <v>613.7836685049865</v>
      </c>
      <c r="H9" s="66">
        <f t="shared" si="3"/>
        <v>2750.403272771653</v>
      </c>
      <c r="I9" s="2">
        <f t="shared" si="4"/>
        <v>5</v>
      </c>
    </row>
    <row r="10" spans="2:9" ht="12">
      <c r="B10" s="22">
        <v>2554</v>
      </c>
      <c r="C10" s="62">
        <v>3711.4416000000006</v>
      </c>
      <c r="D10" s="57"/>
      <c r="E10" s="63">
        <f t="shared" si="0"/>
        <v>2136.6196042666666</v>
      </c>
      <c r="F10" s="64">
        <f t="shared" si="1"/>
        <v>1522.83593576168</v>
      </c>
      <c r="G10" s="65">
        <f t="shared" si="2"/>
        <v>613.7836685049865</v>
      </c>
      <c r="H10" s="66">
        <f t="shared" si="3"/>
        <v>2750.403272771653</v>
      </c>
      <c r="I10" s="2">
        <f t="shared" si="4"/>
        <v>6</v>
      </c>
    </row>
    <row r="11" spans="2:9" ht="12">
      <c r="B11" s="22">
        <v>2555</v>
      </c>
      <c r="C11" s="62">
        <v>1884.89</v>
      </c>
      <c r="D11" s="57"/>
      <c r="E11" s="63">
        <f t="shared" si="0"/>
        <v>2136.6196042666666</v>
      </c>
      <c r="F11" s="64">
        <f t="shared" si="1"/>
        <v>1522.83593576168</v>
      </c>
      <c r="G11" s="65">
        <f t="shared" si="2"/>
        <v>613.7836685049865</v>
      </c>
      <c r="H11" s="66">
        <f t="shared" si="3"/>
        <v>2750.403272771653</v>
      </c>
      <c r="I11" s="2">
        <f t="shared" si="4"/>
        <v>7</v>
      </c>
    </row>
    <row r="12" spans="2:9" ht="12">
      <c r="B12" s="22">
        <v>2556</v>
      </c>
      <c r="C12" s="62">
        <v>1603.11</v>
      </c>
      <c r="D12" s="57"/>
      <c r="E12" s="63">
        <f t="shared" si="0"/>
        <v>2136.6196042666666</v>
      </c>
      <c r="F12" s="64">
        <f t="shared" si="1"/>
        <v>1522.83593576168</v>
      </c>
      <c r="G12" s="65">
        <f t="shared" si="2"/>
        <v>613.7836685049865</v>
      </c>
      <c r="H12" s="66">
        <f t="shared" si="3"/>
        <v>2750.403272771653</v>
      </c>
      <c r="I12" s="2">
        <f t="shared" si="4"/>
        <v>8</v>
      </c>
    </row>
    <row r="13" spans="2:9" ht="12">
      <c r="B13" s="22">
        <v>2557</v>
      </c>
      <c r="C13" s="62">
        <v>1794.14</v>
      </c>
      <c r="D13" s="57"/>
      <c r="E13" s="63">
        <f t="shared" si="0"/>
        <v>2136.6196042666666</v>
      </c>
      <c r="F13" s="64">
        <f t="shared" si="1"/>
        <v>1522.83593576168</v>
      </c>
      <c r="G13" s="65">
        <f t="shared" si="2"/>
        <v>613.7836685049865</v>
      </c>
      <c r="H13" s="66">
        <f t="shared" si="3"/>
        <v>2750.403272771653</v>
      </c>
      <c r="I13" s="2">
        <f t="shared" si="4"/>
        <v>9</v>
      </c>
    </row>
    <row r="14" spans="2:9" ht="12">
      <c r="B14" s="22">
        <v>2558</v>
      </c>
      <c r="C14" s="62">
        <v>1599.012576</v>
      </c>
      <c r="D14" s="57"/>
      <c r="E14" s="63">
        <f t="shared" si="0"/>
        <v>2136.6196042666666</v>
      </c>
      <c r="F14" s="64">
        <f t="shared" si="1"/>
        <v>1522.83593576168</v>
      </c>
      <c r="G14" s="65">
        <f t="shared" si="2"/>
        <v>613.7836685049865</v>
      </c>
      <c r="H14" s="66">
        <f t="shared" si="3"/>
        <v>2750.403272771653</v>
      </c>
      <c r="I14" s="2">
        <f t="shared" si="4"/>
        <v>10</v>
      </c>
    </row>
    <row r="15" spans="2:9" ht="12">
      <c r="B15" s="22">
        <v>2559</v>
      </c>
      <c r="C15" s="62">
        <v>2395.640448</v>
      </c>
      <c r="D15" s="57"/>
      <c r="E15" s="63">
        <f t="shared" si="0"/>
        <v>2136.6196042666666</v>
      </c>
      <c r="F15" s="64">
        <f t="shared" si="1"/>
        <v>1522.83593576168</v>
      </c>
      <c r="G15" s="65">
        <f t="shared" si="2"/>
        <v>613.7836685049865</v>
      </c>
      <c r="H15" s="66">
        <f t="shared" si="3"/>
        <v>2750.403272771653</v>
      </c>
      <c r="I15" s="2">
        <f t="shared" si="4"/>
        <v>11</v>
      </c>
    </row>
    <row r="16" spans="2:9" ht="12">
      <c r="B16" s="22">
        <v>2560</v>
      </c>
      <c r="C16" s="62">
        <v>2107.6</v>
      </c>
      <c r="D16" s="57"/>
      <c r="E16" s="63">
        <f t="shared" si="0"/>
        <v>2136.6196042666666</v>
      </c>
      <c r="F16" s="64">
        <f t="shared" si="1"/>
        <v>1522.83593576168</v>
      </c>
      <c r="G16" s="65">
        <f t="shared" si="2"/>
        <v>613.7836685049865</v>
      </c>
      <c r="H16" s="66">
        <f t="shared" si="3"/>
        <v>2750.403272771653</v>
      </c>
      <c r="I16" s="2">
        <f t="shared" si="4"/>
        <v>12</v>
      </c>
    </row>
    <row r="17" spans="2:9" ht="12">
      <c r="B17" s="22">
        <v>2561</v>
      </c>
      <c r="C17" s="62">
        <v>2506.8</v>
      </c>
      <c r="D17" s="57"/>
      <c r="E17" s="63">
        <f t="shared" si="0"/>
        <v>2136.6196042666666</v>
      </c>
      <c r="F17" s="64">
        <f t="shared" si="1"/>
        <v>1522.83593576168</v>
      </c>
      <c r="G17" s="65">
        <f t="shared" si="2"/>
        <v>613.7836685049865</v>
      </c>
      <c r="H17" s="66">
        <f t="shared" si="3"/>
        <v>2750.403272771653</v>
      </c>
      <c r="I17" s="2">
        <f t="shared" si="4"/>
        <v>13</v>
      </c>
    </row>
    <row r="18" spans="2:9" ht="12">
      <c r="B18" s="22">
        <v>2562</v>
      </c>
      <c r="C18" s="62">
        <v>1425.2</v>
      </c>
      <c r="D18" s="57"/>
      <c r="E18" s="63">
        <f t="shared" si="0"/>
        <v>2136.6196042666666</v>
      </c>
      <c r="F18" s="64">
        <f t="shared" si="1"/>
        <v>1522.83593576168</v>
      </c>
      <c r="G18" s="65">
        <f t="shared" si="2"/>
        <v>613.7836685049865</v>
      </c>
      <c r="H18" s="66">
        <f t="shared" si="3"/>
        <v>2750.403272771653</v>
      </c>
      <c r="I18" s="2">
        <f t="shared" si="4"/>
        <v>14</v>
      </c>
    </row>
    <row r="19" spans="2:9" ht="12">
      <c r="B19" s="22">
        <v>2563</v>
      </c>
      <c r="C19" s="62">
        <v>1818.1</v>
      </c>
      <c r="D19" s="76"/>
      <c r="E19" s="63">
        <f t="shared" si="0"/>
        <v>2136.6196042666666</v>
      </c>
      <c r="F19" s="64">
        <f t="shared" si="1"/>
        <v>1522.83593576168</v>
      </c>
      <c r="G19" s="65">
        <f t="shared" si="2"/>
        <v>613.7836685049865</v>
      </c>
      <c r="H19" s="66">
        <f t="shared" si="3"/>
        <v>2750.403272771653</v>
      </c>
      <c r="I19" s="2">
        <f t="shared" si="4"/>
        <v>15</v>
      </c>
    </row>
    <row r="20" spans="2:14" ht="12">
      <c r="B20" s="75">
        <v>2564</v>
      </c>
      <c r="C20" s="73">
        <v>1253.2536000000002</v>
      </c>
      <c r="D20" s="76">
        <f>C20</f>
        <v>1253.2536000000002</v>
      </c>
      <c r="E20" s="63"/>
      <c r="F20" s="64"/>
      <c r="G20" s="65"/>
      <c r="H20" s="66"/>
      <c r="K20" s="80" t="str">
        <f>'[1]std. - N.1'!$K$53:$N$53</f>
        <v>ปี 2564 ปริมาณน้ำสะสม 1 เม.ย.64 - 28 ก.พ.65</v>
      </c>
      <c r="L20" s="80"/>
      <c r="M20" s="80"/>
      <c r="N20" s="80"/>
    </row>
    <row r="21" spans="2:8" ht="12">
      <c r="B21" s="22"/>
      <c r="C21" s="67"/>
      <c r="D21" s="57"/>
      <c r="E21" s="63"/>
      <c r="F21" s="64"/>
      <c r="G21" s="65"/>
      <c r="H21" s="66"/>
    </row>
    <row r="22" spans="2:8" ht="12">
      <c r="B22" s="22"/>
      <c r="C22" s="67"/>
      <c r="D22" s="57"/>
      <c r="E22" s="63"/>
      <c r="F22" s="64"/>
      <c r="G22" s="65"/>
      <c r="H22" s="66"/>
    </row>
    <row r="23" spans="2:8" ht="12">
      <c r="B23" s="22"/>
      <c r="C23" s="67"/>
      <c r="D23" s="57"/>
      <c r="E23" s="63"/>
      <c r="F23" s="64"/>
      <c r="G23" s="65"/>
      <c r="H23" s="66"/>
    </row>
    <row r="24" spans="2:8" ht="12">
      <c r="B24" s="22"/>
      <c r="C24" s="67"/>
      <c r="D24" s="57"/>
      <c r="E24" s="63"/>
      <c r="F24" s="64"/>
      <c r="G24" s="65"/>
      <c r="H24" s="66"/>
    </row>
    <row r="25" spans="2:8" ht="12">
      <c r="B25" s="22"/>
      <c r="C25" s="67"/>
      <c r="D25" s="57"/>
      <c r="E25" s="63"/>
      <c r="F25" s="64"/>
      <c r="G25" s="65"/>
      <c r="H25" s="66"/>
    </row>
    <row r="26" spans="2:8" ht="12">
      <c r="B26" s="22"/>
      <c r="C26" s="67"/>
      <c r="D26" s="57"/>
      <c r="E26" s="63"/>
      <c r="F26" s="64"/>
      <c r="G26" s="65"/>
      <c r="H26" s="66"/>
    </row>
    <row r="27" spans="2:8" ht="12">
      <c r="B27" s="22"/>
      <c r="C27" s="67"/>
      <c r="D27" s="57"/>
      <c r="E27" s="63"/>
      <c r="F27" s="64"/>
      <c r="G27" s="65"/>
      <c r="H27" s="66"/>
    </row>
    <row r="28" spans="2:8" ht="12">
      <c r="B28" s="22"/>
      <c r="C28" s="67"/>
      <c r="D28" s="57"/>
      <c r="E28" s="63"/>
      <c r="F28" s="64"/>
      <c r="G28" s="65"/>
      <c r="H28" s="66"/>
    </row>
    <row r="29" spans="2:8" ht="12">
      <c r="B29" s="22"/>
      <c r="C29" s="67"/>
      <c r="D29" s="57"/>
      <c r="E29" s="63"/>
      <c r="F29" s="64"/>
      <c r="G29" s="65"/>
      <c r="H29" s="66"/>
    </row>
    <row r="30" spans="2:8" ht="12">
      <c r="B30" s="22"/>
      <c r="C30" s="67"/>
      <c r="D30" s="57"/>
      <c r="E30" s="63"/>
      <c r="F30" s="64"/>
      <c r="G30" s="65"/>
      <c r="H30" s="66"/>
    </row>
    <row r="31" spans="2:8" ht="12">
      <c r="B31" s="22"/>
      <c r="C31" s="67"/>
      <c r="D31" s="57"/>
      <c r="E31" s="63"/>
      <c r="F31" s="64"/>
      <c r="G31" s="65"/>
      <c r="H31" s="66"/>
    </row>
    <row r="32" spans="2:8" ht="12">
      <c r="B32" s="22"/>
      <c r="C32" s="67"/>
      <c r="D32" s="57"/>
      <c r="E32" s="63"/>
      <c r="F32" s="64"/>
      <c r="G32" s="65"/>
      <c r="H32" s="66"/>
    </row>
    <row r="33" spans="2:8" ht="12">
      <c r="B33" s="22"/>
      <c r="C33" s="67"/>
      <c r="D33" s="57"/>
      <c r="E33" s="63"/>
      <c r="F33" s="64"/>
      <c r="G33" s="65"/>
      <c r="H33" s="66"/>
    </row>
    <row r="34" spans="2:8" ht="12">
      <c r="B34" s="22"/>
      <c r="C34" s="67"/>
      <c r="D34" s="57"/>
      <c r="E34" s="63"/>
      <c r="F34" s="64"/>
      <c r="G34" s="65"/>
      <c r="H34" s="66"/>
    </row>
    <row r="35" spans="2:8" ht="12">
      <c r="B35" s="22"/>
      <c r="C35" s="67"/>
      <c r="D35" s="57"/>
      <c r="E35" s="63"/>
      <c r="F35" s="64"/>
      <c r="G35" s="65"/>
      <c r="H35" s="66"/>
    </row>
    <row r="36" spans="2:16" ht="12.75">
      <c r="B36" s="22"/>
      <c r="C36" s="67"/>
      <c r="D36" s="57"/>
      <c r="E36" s="63"/>
      <c r="F36" s="64"/>
      <c r="G36" s="65"/>
      <c r="H36" s="66"/>
      <c r="K36" s="74"/>
      <c r="P36"/>
    </row>
    <row r="37" spans="2:8" ht="12">
      <c r="B37" s="22"/>
      <c r="C37" s="67"/>
      <c r="D37" s="57"/>
      <c r="E37" s="63"/>
      <c r="F37" s="64"/>
      <c r="G37" s="65"/>
      <c r="H37" s="66"/>
    </row>
    <row r="38" spans="2:8" ht="12">
      <c r="B38" s="22"/>
      <c r="C38" s="67"/>
      <c r="D38" s="57"/>
      <c r="E38" s="63"/>
      <c r="F38" s="64"/>
      <c r="G38" s="65"/>
      <c r="H38" s="66"/>
    </row>
    <row r="39" spans="2:8" ht="12">
      <c r="B39" s="22"/>
      <c r="C39" s="67"/>
      <c r="D39" s="57"/>
      <c r="E39" s="63"/>
      <c r="F39" s="64"/>
      <c r="G39" s="65"/>
      <c r="H39" s="66"/>
    </row>
    <row r="40" spans="2:8" ht="12">
      <c r="B40" s="22"/>
      <c r="C40" s="67"/>
      <c r="D40" s="57"/>
      <c r="E40" s="63"/>
      <c r="F40" s="64"/>
      <c r="G40" s="65"/>
      <c r="H40" s="66"/>
    </row>
    <row r="41" spans="2:13" ht="12">
      <c r="B41" s="22"/>
      <c r="C41" s="67"/>
      <c r="D41" s="57"/>
      <c r="E41" s="63"/>
      <c r="F41" s="64"/>
      <c r="G41" s="65"/>
      <c r="H41" s="66"/>
      <c r="J41" s="74"/>
      <c r="K41" s="74"/>
      <c r="L41" s="74"/>
      <c r="M41" s="74"/>
    </row>
    <row r="42" spans="2:8" ht="12">
      <c r="B42" s="22"/>
      <c r="C42" s="67"/>
      <c r="D42" s="57"/>
      <c r="E42" s="63"/>
      <c r="F42" s="64"/>
      <c r="G42" s="65"/>
      <c r="H42" s="66"/>
    </row>
    <row r="43" spans="2:8" ht="12">
      <c r="B43" s="22"/>
      <c r="C43" s="67"/>
      <c r="D43" s="57"/>
      <c r="E43" s="63"/>
      <c r="F43" s="64"/>
      <c r="G43" s="65"/>
      <c r="H43" s="66"/>
    </row>
    <row r="44" spans="2:8" ht="12">
      <c r="B44" s="22"/>
      <c r="C44" s="67"/>
      <c r="D44" s="57"/>
      <c r="E44" s="63"/>
      <c r="F44" s="64"/>
      <c r="G44" s="65"/>
      <c r="H44" s="66"/>
    </row>
    <row r="45" spans="2:8" ht="12">
      <c r="B45" s="22"/>
      <c r="C45" s="67"/>
      <c r="D45" s="57"/>
      <c r="E45" s="63"/>
      <c r="F45" s="64"/>
      <c r="G45" s="65"/>
      <c r="H45" s="66"/>
    </row>
    <row r="46" spans="2:8" ht="12">
      <c r="B46" s="22"/>
      <c r="C46" s="67"/>
      <c r="D46" s="57"/>
      <c r="E46" s="63"/>
      <c r="F46" s="64"/>
      <c r="G46" s="65"/>
      <c r="H46" s="66"/>
    </row>
    <row r="47" spans="2:8" ht="12">
      <c r="B47" s="22"/>
      <c r="C47" s="67"/>
      <c r="D47" s="57"/>
      <c r="E47" s="63"/>
      <c r="F47" s="64"/>
      <c r="G47" s="65"/>
      <c r="H47" s="66"/>
    </row>
    <row r="48" spans="2:8" ht="12">
      <c r="B48" s="22"/>
      <c r="C48" s="67"/>
      <c r="D48" s="57"/>
      <c r="E48" s="63"/>
      <c r="F48" s="64"/>
      <c r="G48" s="65"/>
      <c r="H48" s="66"/>
    </row>
    <row r="49" spans="2:8" ht="12">
      <c r="B49" s="22"/>
      <c r="C49" s="67"/>
      <c r="D49" s="57"/>
      <c r="E49" s="63"/>
      <c r="F49" s="64"/>
      <c r="G49" s="65"/>
      <c r="H49" s="66"/>
    </row>
    <row r="50" spans="2:8" ht="12">
      <c r="B50" s="22"/>
      <c r="C50" s="67"/>
      <c r="D50" s="57"/>
      <c r="E50" s="63"/>
      <c r="F50" s="64"/>
      <c r="G50" s="65"/>
      <c r="H50" s="66"/>
    </row>
    <row r="51" spans="2:8" ht="12">
      <c r="B51" s="22"/>
      <c r="C51" s="67"/>
      <c r="D51" s="57"/>
      <c r="E51" s="63"/>
      <c r="F51" s="64"/>
      <c r="G51" s="65"/>
      <c r="H51" s="66"/>
    </row>
    <row r="52" spans="2:14" ht="12">
      <c r="B52" s="22"/>
      <c r="C52" s="67"/>
      <c r="D52" s="57"/>
      <c r="E52" s="63"/>
      <c r="F52" s="64"/>
      <c r="G52" s="65"/>
      <c r="H52" s="66"/>
      <c r="J52" s="23"/>
      <c r="K52" s="23"/>
      <c r="L52" s="23"/>
      <c r="M52" s="23"/>
      <c r="N52" s="23"/>
    </row>
    <row r="53" spans="2:14" ht="12">
      <c r="B53" s="22"/>
      <c r="C53" s="67"/>
      <c r="D53" s="57"/>
      <c r="E53" s="68"/>
      <c r="F53" s="69"/>
      <c r="G53" s="70"/>
      <c r="H53" s="71"/>
      <c r="J53" s="25"/>
      <c r="K53" s="25"/>
      <c r="L53" s="25"/>
      <c r="M53" s="25"/>
      <c r="N53" s="23"/>
    </row>
    <row r="54" spans="2:14" ht="12">
      <c r="B54" s="24"/>
      <c r="C54" s="72"/>
      <c r="D54" s="57"/>
      <c r="E54" s="68"/>
      <c r="F54" s="69"/>
      <c r="G54" s="70"/>
      <c r="H54" s="71"/>
      <c r="J54" s="25"/>
      <c r="K54" s="25"/>
      <c r="L54" s="25"/>
      <c r="M54" s="25"/>
      <c r="N54" s="23"/>
    </row>
    <row r="55" spans="2:13" ht="12">
      <c r="B55" s="29"/>
      <c r="C55" s="30"/>
      <c r="D55" s="21"/>
      <c r="E55" s="31"/>
      <c r="F55" s="31"/>
      <c r="G55" s="31"/>
      <c r="H55" s="31"/>
      <c r="J55" s="26"/>
      <c r="K55" s="27"/>
      <c r="L55" s="26"/>
      <c r="M55" s="28"/>
    </row>
    <row r="56" spans="2:13" ht="12">
      <c r="B56" s="29"/>
      <c r="C56" s="30"/>
      <c r="D56" s="21"/>
      <c r="E56" s="31"/>
      <c r="F56" s="31"/>
      <c r="G56" s="31"/>
      <c r="H56" s="31"/>
      <c r="J56" s="26"/>
      <c r="K56" s="27"/>
      <c r="L56" s="26"/>
      <c r="M56" s="28"/>
    </row>
    <row r="57" spans="1:17" ht="16.5" customHeight="1">
      <c r="A57" s="23"/>
      <c r="B57" s="32"/>
      <c r="C57" s="33"/>
      <c r="D57" s="23"/>
      <c r="E57" s="23"/>
      <c r="F57" s="23"/>
      <c r="G57" s="23"/>
      <c r="H57" s="23"/>
      <c r="I57" s="23"/>
      <c r="J57" s="23"/>
      <c r="K57" s="23"/>
      <c r="Q57" s="30"/>
    </row>
    <row r="58" spans="1:11" ht="15.75" customHeight="1">
      <c r="A58" s="23"/>
      <c r="B58" s="34" t="s">
        <v>8</v>
      </c>
      <c r="C58" s="53">
        <f>AVERAGE(C5:C19)</f>
        <v>2136.6196042666666</v>
      </c>
      <c r="D58" s="35"/>
      <c r="E58" s="32"/>
      <c r="F58" s="32"/>
      <c r="G58" s="23"/>
      <c r="H58" s="36" t="s">
        <v>8</v>
      </c>
      <c r="I58" s="37" t="s">
        <v>20</v>
      </c>
      <c r="J58" s="38"/>
      <c r="K58" s="39"/>
    </row>
    <row r="59" spans="1:11" ht="15.75" customHeight="1">
      <c r="A59" s="23"/>
      <c r="B59" s="40" t="s">
        <v>10</v>
      </c>
      <c r="C59" s="54">
        <f>STDEV(C5:C19)</f>
        <v>613.7836685049865</v>
      </c>
      <c r="D59" s="35"/>
      <c r="E59" s="32"/>
      <c r="F59" s="32"/>
      <c r="G59" s="23"/>
      <c r="H59" s="42" t="s">
        <v>10</v>
      </c>
      <c r="I59" s="43" t="s">
        <v>12</v>
      </c>
      <c r="J59" s="44"/>
      <c r="K59" s="45"/>
    </row>
    <row r="60" spans="1:15" ht="15.75" customHeight="1">
      <c r="A60" s="32"/>
      <c r="B60" s="40" t="s">
        <v>13</v>
      </c>
      <c r="C60" s="41">
        <f>C59/C58</f>
        <v>0.2872685747520557</v>
      </c>
      <c r="D60" s="35"/>
      <c r="E60" s="46">
        <f>C60*100</f>
        <v>28.72685747520557</v>
      </c>
      <c r="F60" s="32" t="s">
        <v>2</v>
      </c>
      <c r="G60" s="23"/>
      <c r="H60" s="42" t="s">
        <v>13</v>
      </c>
      <c r="I60" s="43" t="s">
        <v>14</v>
      </c>
      <c r="J60" s="44"/>
      <c r="K60" s="45"/>
      <c r="M60" s="52" t="s">
        <v>19</v>
      </c>
      <c r="N60" s="2">
        <f>C65-C66-C67</f>
        <v>12</v>
      </c>
      <c r="O60" s="2" t="s">
        <v>0</v>
      </c>
    </row>
    <row r="61" spans="1:15" ht="15.75" customHeight="1">
      <c r="A61" s="32"/>
      <c r="B61" s="40" t="s">
        <v>9</v>
      </c>
      <c r="C61" s="54">
        <f>C58-C59</f>
        <v>1522.83593576168</v>
      </c>
      <c r="D61" s="35"/>
      <c r="E61" s="32"/>
      <c r="F61" s="32"/>
      <c r="G61" s="23"/>
      <c r="H61" s="42" t="s">
        <v>9</v>
      </c>
      <c r="I61" s="43" t="s">
        <v>15</v>
      </c>
      <c r="J61" s="44"/>
      <c r="K61" s="45"/>
      <c r="M61" s="52" t="s">
        <v>18</v>
      </c>
      <c r="N61" s="2">
        <f>C66</f>
        <v>2</v>
      </c>
      <c r="O61" s="2" t="s">
        <v>0</v>
      </c>
    </row>
    <row r="62" spans="1:15" ht="15.75" customHeight="1">
      <c r="A62" s="32"/>
      <c r="B62" s="47" t="s">
        <v>11</v>
      </c>
      <c r="C62" s="55">
        <f>C58+C59</f>
        <v>2750.403272771653</v>
      </c>
      <c r="D62" s="35"/>
      <c r="E62" s="32"/>
      <c r="F62" s="32"/>
      <c r="G62" s="23"/>
      <c r="H62" s="48" t="s">
        <v>11</v>
      </c>
      <c r="I62" s="49" t="s">
        <v>16</v>
      </c>
      <c r="J62" s="50"/>
      <c r="K62" s="51"/>
      <c r="M62" s="52" t="s">
        <v>17</v>
      </c>
      <c r="N62" s="2">
        <f>C67</f>
        <v>1</v>
      </c>
      <c r="O62" s="2" t="s">
        <v>0</v>
      </c>
    </row>
    <row r="63" spans="1:6" ht="17.25" customHeight="1">
      <c r="A63" s="29"/>
      <c r="C63" s="29"/>
      <c r="D63" s="29"/>
      <c r="E63" s="29"/>
      <c r="F63" s="29"/>
    </row>
    <row r="64" spans="1:3" ht="12">
      <c r="A64" s="29"/>
      <c r="C64" s="29"/>
    </row>
    <row r="65" spans="1:3" ht="12">
      <c r="A65" s="29"/>
      <c r="C65" s="2">
        <f>MAX(I5:I54)</f>
        <v>15</v>
      </c>
    </row>
    <row r="66" ht="12">
      <c r="C66" s="2">
        <f>COUNTIF(C5:C19,"&gt;2750")</f>
        <v>2</v>
      </c>
    </row>
    <row r="67" ht="12">
      <c r="C67" s="2">
        <f>COUNTIF(C5:C19,"&lt;1523")</f>
        <v>1</v>
      </c>
    </row>
  </sheetData>
  <sheetProtection/>
  <mergeCells count="2">
    <mergeCell ref="B2:B4"/>
    <mergeCell ref="K20:N2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2022-03-16T08:39:22Z</dcterms:modified>
  <cp:category/>
  <cp:version/>
  <cp:contentType/>
  <cp:contentStatus/>
</cp:coreProperties>
</file>