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6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<sst xmlns="http://schemas.openxmlformats.org/spreadsheetml/2006/main" count="38" uniqueCount="23">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</sst>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2525"/>
          <c:y val="-0.005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025"/>
          <c:w val="0.85925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N.65'!$C$5:$C$32</c:f>
              <c:numCache>
                <c:ptCount val="28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  <c:pt idx="25">
                  <c:v>203.218848</c:v>
                </c:pt>
                <c:pt idx="26">
                  <c:v>472.887072</c:v>
                </c:pt>
                <c:pt idx="27">
                  <c:v>266.67792000000003</c:v>
                </c:pt>
              </c:numCache>
            </c:numRef>
          </c:val>
        </c:ser>
        <c:axId val="33275698"/>
        <c:axId val="31045827"/>
      </c:barChart>
      <c:lineChart>
        <c:grouping val="standard"/>
        <c:varyColors val="0"/>
        <c:ser>
          <c:idx val="1"/>
          <c:order val="1"/>
          <c:tx>
            <c:v>ค่าเฉลี่ย (2539 - 2565 )อยู่ระหว่างค่า+-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N.65'!$E$5:$E$31</c:f>
              <c:numCache>
                <c:ptCount val="27"/>
                <c:pt idx="0">
                  <c:v>439.67985422222233</c:v>
                </c:pt>
                <c:pt idx="1">
                  <c:v>439.67985422222233</c:v>
                </c:pt>
                <c:pt idx="2">
                  <c:v>439.67985422222233</c:v>
                </c:pt>
                <c:pt idx="3">
                  <c:v>439.67985422222233</c:v>
                </c:pt>
                <c:pt idx="4">
                  <c:v>439.67985422222233</c:v>
                </c:pt>
                <c:pt idx="5">
                  <c:v>439.67985422222233</c:v>
                </c:pt>
                <c:pt idx="6">
                  <c:v>439.67985422222233</c:v>
                </c:pt>
                <c:pt idx="7">
                  <c:v>439.67985422222233</c:v>
                </c:pt>
                <c:pt idx="8">
                  <c:v>439.67985422222233</c:v>
                </c:pt>
                <c:pt idx="9">
                  <c:v>439.67985422222233</c:v>
                </c:pt>
                <c:pt idx="10">
                  <c:v>439.67985422222233</c:v>
                </c:pt>
                <c:pt idx="11">
                  <c:v>439.67985422222233</c:v>
                </c:pt>
                <c:pt idx="12">
                  <c:v>439.67985422222233</c:v>
                </c:pt>
                <c:pt idx="13">
                  <c:v>439.67985422222233</c:v>
                </c:pt>
                <c:pt idx="14">
                  <c:v>439.67985422222233</c:v>
                </c:pt>
                <c:pt idx="15">
                  <c:v>439.67985422222233</c:v>
                </c:pt>
                <c:pt idx="16">
                  <c:v>439.67985422222233</c:v>
                </c:pt>
                <c:pt idx="17">
                  <c:v>439.67985422222233</c:v>
                </c:pt>
                <c:pt idx="18">
                  <c:v>439.67985422222233</c:v>
                </c:pt>
                <c:pt idx="19">
                  <c:v>439.67985422222233</c:v>
                </c:pt>
                <c:pt idx="20">
                  <c:v>439.67985422222233</c:v>
                </c:pt>
                <c:pt idx="21">
                  <c:v>439.67985422222233</c:v>
                </c:pt>
                <c:pt idx="22">
                  <c:v>439.67985422222233</c:v>
                </c:pt>
                <c:pt idx="23">
                  <c:v>439.67985422222233</c:v>
                </c:pt>
                <c:pt idx="24">
                  <c:v>439.67985422222233</c:v>
                </c:pt>
                <c:pt idx="25">
                  <c:v>439.67985422222233</c:v>
                </c:pt>
                <c:pt idx="26">
                  <c:v>439.67985422222233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N.65'!$H$5:$H$31</c:f>
              <c:numCache>
                <c:ptCount val="27"/>
                <c:pt idx="0">
                  <c:v>641.1792407368441</c:v>
                </c:pt>
                <c:pt idx="1">
                  <c:v>641.1792407368441</c:v>
                </c:pt>
                <c:pt idx="2">
                  <c:v>641.1792407368441</c:v>
                </c:pt>
                <c:pt idx="3">
                  <c:v>641.1792407368441</c:v>
                </c:pt>
                <c:pt idx="4">
                  <c:v>641.1792407368441</c:v>
                </c:pt>
                <c:pt idx="5">
                  <c:v>641.1792407368441</c:v>
                </c:pt>
                <c:pt idx="6">
                  <c:v>641.1792407368441</c:v>
                </c:pt>
                <c:pt idx="7">
                  <c:v>641.1792407368441</c:v>
                </c:pt>
                <c:pt idx="8">
                  <c:v>641.1792407368441</c:v>
                </c:pt>
                <c:pt idx="9">
                  <c:v>641.1792407368441</c:v>
                </c:pt>
                <c:pt idx="10">
                  <c:v>641.1792407368441</c:v>
                </c:pt>
                <c:pt idx="11">
                  <c:v>641.1792407368441</c:v>
                </c:pt>
                <c:pt idx="12">
                  <c:v>641.1792407368441</c:v>
                </c:pt>
                <c:pt idx="13">
                  <c:v>641.1792407368441</c:v>
                </c:pt>
                <c:pt idx="14">
                  <c:v>641.1792407368441</c:v>
                </c:pt>
                <c:pt idx="15">
                  <c:v>641.1792407368441</c:v>
                </c:pt>
                <c:pt idx="16">
                  <c:v>641.1792407368441</c:v>
                </c:pt>
                <c:pt idx="17">
                  <c:v>641.1792407368441</c:v>
                </c:pt>
                <c:pt idx="18">
                  <c:v>641.1792407368441</c:v>
                </c:pt>
                <c:pt idx="19">
                  <c:v>641.1792407368441</c:v>
                </c:pt>
                <c:pt idx="20">
                  <c:v>641.1792407368441</c:v>
                </c:pt>
                <c:pt idx="21">
                  <c:v>641.1792407368441</c:v>
                </c:pt>
                <c:pt idx="22">
                  <c:v>641.1792407368441</c:v>
                </c:pt>
                <c:pt idx="23">
                  <c:v>641.1792407368441</c:v>
                </c:pt>
                <c:pt idx="24">
                  <c:v>641.1792407368441</c:v>
                </c:pt>
                <c:pt idx="25">
                  <c:v>641.1792407368441</c:v>
                </c:pt>
                <c:pt idx="26">
                  <c:v>641.1792407368441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N.65'!$F$5:$F$31</c:f>
              <c:numCache>
                <c:ptCount val="27"/>
                <c:pt idx="0">
                  <c:v>238.1804677076006</c:v>
                </c:pt>
                <c:pt idx="1">
                  <c:v>238.1804677076006</c:v>
                </c:pt>
                <c:pt idx="2">
                  <c:v>238.1804677076006</c:v>
                </c:pt>
                <c:pt idx="3">
                  <c:v>238.1804677076006</c:v>
                </c:pt>
                <c:pt idx="4">
                  <c:v>238.1804677076006</c:v>
                </c:pt>
                <c:pt idx="5">
                  <c:v>238.1804677076006</c:v>
                </c:pt>
                <c:pt idx="6">
                  <c:v>238.1804677076006</c:v>
                </c:pt>
                <c:pt idx="7">
                  <c:v>238.1804677076006</c:v>
                </c:pt>
                <c:pt idx="8">
                  <c:v>238.1804677076006</c:v>
                </c:pt>
                <c:pt idx="9">
                  <c:v>238.1804677076006</c:v>
                </c:pt>
                <c:pt idx="10">
                  <c:v>238.1804677076006</c:v>
                </c:pt>
                <c:pt idx="11">
                  <c:v>238.1804677076006</c:v>
                </c:pt>
                <c:pt idx="12">
                  <c:v>238.1804677076006</c:v>
                </c:pt>
                <c:pt idx="13">
                  <c:v>238.1804677076006</c:v>
                </c:pt>
                <c:pt idx="14">
                  <c:v>238.1804677076006</c:v>
                </c:pt>
                <c:pt idx="15">
                  <c:v>238.1804677076006</c:v>
                </c:pt>
                <c:pt idx="16">
                  <c:v>238.1804677076006</c:v>
                </c:pt>
                <c:pt idx="17">
                  <c:v>238.1804677076006</c:v>
                </c:pt>
                <c:pt idx="18">
                  <c:v>238.1804677076006</c:v>
                </c:pt>
                <c:pt idx="19">
                  <c:v>238.1804677076006</c:v>
                </c:pt>
                <c:pt idx="20">
                  <c:v>238.1804677076006</c:v>
                </c:pt>
                <c:pt idx="21">
                  <c:v>238.1804677076006</c:v>
                </c:pt>
                <c:pt idx="22">
                  <c:v>238.1804677076006</c:v>
                </c:pt>
                <c:pt idx="23">
                  <c:v>238.1804677076006</c:v>
                </c:pt>
                <c:pt idx="24">
                  <c:v>238.1804677076006</c:v>
                </c:pt>
                <c:pt idx="25">
                  <c:v>238.1804677076006</c:v>
                </c:pt>
                <c:pt idx="26">
                  <c:v>238.1804677076006</c:v>
                </c:pt>
              </c:numCache>
            </c:numRef>
          </c:val>
          <c:smooth val="0"/>
        </c:ser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45827"/>
        <c:crossesAt val="0"/>
        <c:auto val="1"/>
        <c:lblOffset val="100"/>
        <c:tickLblSkip val="1"/>
        <c:noMultiLvlLbl val="0"/>
      </c:catAx>
      <c:valAx>
        <c:axId val="3104582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275698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89125"/>
          <c:w val="0.92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N.65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ห้วยน้ำยาว อ.ท่าวังผา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04"/>
          <c:w val="0.8572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N.65'!$C$5:$C$31</c:f>
              <c:numCache>
                <c:ptCount val="27"/>
                <c:pt idx="0">
                  <c:v>855.753</c:v>
                </c:pt>
                <c:pt idx="1">
                  <c:v>321.985</c:v>
                </c:pt>
                <c:pt idx="2">
                  <c:v>262.81</c:v>
                </c:pt>
                <c:pt idx="3">
                  <c:v>496.54</c:v>
                </c:pt>
                <c:pt idx="4">
                  <c:v>431.575</c:v>
                </c:pt>
                <c:pt idx="5">
                  <c:v>599.317</c:v>
                </c:pt>
                <c:pt idx="6">
                  <c:v>583.0179999999999</c:v>
                </c:pt>
                <c:pt idx="7">
                  <c:v>136.51099999999997</c:v>
                </c:pt>
                <c:pt idx="8">
                  <c:v>574.6189999999998</c:v>
                </c:pt>
                <c:pt idx="9">
                  <c:v>438.45</c:v>
                </c:pt>
                <c:pt idx="10">
                  <c:v>537.19</c:v>
                </c:pt>
                <c:pt idx="11">
                  <c:v>428.99</c:v>
                </c:pt>
                <c:pt idx="12">
                  <c:v>957.81</c:v>
                </c:pt>
                <c:pt idx="13">
                  <c:v>325.89</c:v>
                </c:pt>
                <c:pt idx="14">
                  <c:v>439.9686720000001</c:v>
                </c:pt>
                <c:pt idx="15">
                  <c:v>790.7215679999999</c:v>
                </c:pt>
                <c:pt idx="16">
                  <c:v>275.869152</c:v>
                </c:pt>
                <c:pt idx="17">
                  <c:v>378.635904</c:v>
                </c:pt>
                <c:pt idx="18">
                  <c:v>363.84</c:v>
                </c:pt>
                <c:pt idx="19">
                  <c:v>241.29360000000003</c:v>
                </c:pt>
                <c:pt idx="20">
                  <c:v>363.253248</c:v>
                </c:pt>
                <c:pt idx="21">
                  <c:v>386.94</c:v>
                </c:pt>
                <c:pt idx="22">
                  <c:v>577.87</c:v>
                </c:pt>
                <c:pt idx="23">
                  <c:v>194.5</c:v>
                </c:pt>
                <c:pt idx="24">
                  <c:v>231.9</c:v>
                </c:pt>
                <c:pt idx="25">
                  <c:v>203.218848</c:v>
                </c:pt>
                <c:pt idx="26">
                  <c:v>472.887072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(2539 - 2565 )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N.65'!$E$5:$E$31</c:f>
              <c:numCache>
                <c:ptCount val="27"/>
                <c:pt idx="0">
                  <c:v>439.67985422222233</c:v>
                </c:pt>
                <c:pt idx="1">
                  <c:v>439.67985422222233</c:v>
                </c:pt>
                <c:pt idx="2">
                  <c:v>439.67985422222233</c:v>
                </c:pt>
                <c:pt idx="3">
                  <c:v>439.67985422222233</c:v>
                </c:pt>
                <c:pt idx="4">
                  <c:v>439.67985422222233</c:v>
                </c:pt>
                <c:pt idx="5">
                  <c:v>439.67985422222233</c:v>
                </c:pt>
                <c:pt idx="6">
                  <c:v>439.67985422222233</c:v>
                </c:pt>
                <c:pt idx="7">
                  <c:v>439.67985422222233</c:v>
                </c:pt>
                <c:pt idx="8">
                  <c:v>439.67985422222233</c:v>
                </c:pt>
                <c:pt idx="9">
                  <c:v>439.67985422222233</c:v>
                </c:pt>
                <c:pt idx="10">
                  <c:v>439.67985422222233</c:v>
                </c:pt>
                <c:pt idx="11">
                  <c:v>439.67985422222233</c:v>
                </c:pt>
                <c:pt idx="12">
                  <c:v>439.67985422222233</c:v>
                </c:pt>
                <c:pt idx="13">
                  <c:v>439.67985422222233</c:v>
                </c:pt>
                <c:pt idx="14">
                  <c:v>439.67985422222233</c:v>
                </c:pt>
                <c:pt idx="15">
                  <c:v>439.67985422222233</c:v>
                </c:pt>
                <c:pt idx="16">
                  <c:v>439.67985422222233</c:v>
                </c:pt>
                <c:pt idx="17">
                  <c:v>439.67985422222233</c:v>
                </c:pt>
                <c:pt idx="18">
                  <c:v>439.67985422222233</c:v>
                </c:pt>
                <c:pt idx="19">
                  <c:v>439.67985422222233</c:v>
                </c:pt>
                <c:pt idx="20">
                  <c:v>439.67985422222233</c:v>
                </c:pt>
                <c:pt idx="21">
                  <c:v>439.67985422222233</c:v>
                </c:pt>
                <c:pt idx="22">
                  <c:v>439.67985422222233</c:v>
                </c:pt>
                <c:pt idx="23">
                  <c:v>439.67985422222233</c:v>
                </c:pt>
                <c:pt idx="24">
                  <c:v>439.67985422222233</c:v>
                </c:pt>
                <c:pt idx="25">
                  <c:v>439.67985422222233</c:v>
                </c:pt>
                <c:pt idx="26">
                  <c:v>439.67985422222233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N.65'!$B$5:$B$32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N.65'!$D$5:$D$32</c:f>
              <c:numCache>
                <c:ptCount val="28"/>
                <c:pt idx="27">
                  <c:v>266.67792000000003</c:v>
                </c:pt>
              </c:numCache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684029"/>
        <c:crossesAt val="0"/>
        <c:auto val="1"/>
        <c:lblOffset val="100"/>
        <c:tickLblSkip val="1"/>
        <c:noMultiLvlLbl val="0"/>
      </c:catAx>
      <c:valAx>
        <c:axId val="31684029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976988"/>
        <c:crossesAt val="1"/>
        <c:crossBetween val="between"/>
        <c:dispUnits/>
        <c:majorUnit val="3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0.549</cdr:y>
    </cdr:from>
    <cdr:to>
      <cdr:x>0.66775</cdr:x>
      <cdr:y>0.5815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3381375"/>
          <a:ext cx="1276350" cy="2000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440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0.66775</cdr:x>
      <cdr:y>0.4635</cdr:y>
    </cdr:from>
    <cdr:to>
      <cdr:x>0.80825</cdr:x>
      <cdr:y>0.49425</cdr:y>
    </cdr:to>
    <cdr:sp>
      <cdr:nvSpPr>
        <cdr:cNvPr id="2" name="TextBox 1"/>
        <cdr:cNvSpPr txBox="1">
          <a:spLocks noChangeArrowheads="1"/>
        </cdr:cNvSpPr>
      </cdr:nvSpPr>
      <cdr:spPr>
        <a:xfrm>
          <a:off x="6276975" y="2857500"/>
          <a:ext cx="132397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0.3855</cdr:x>
      <cdr:y>0.64</cdr:y>
    </cdr:from>
    <cdr:to>
      <cdr:x>0.5275</cdr:x>
      <cdr:y>0.672</cdr:y>
    </cdr:to>
    <cdr:sp>
      <cdr:nvSpPr>
        <cdr:cNvPr id="3" name="TextBox 1"/>
        <cdr:cNvSpPr txBox="1">
          <a:spLocks noChangeArrowheads="1"/>
        </cdr:cNvSpPr>
      </cdr:nvSpPr>
      <cdr:spPr>
        <a:xfrm>
          <a:off x="3619500" y="39433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0.21475</cdr:x>
      <cdr:y>0.419</cdr:y>
    </cdr:from>
    <cdr:to>
      <cdr:x>0.25425</cdr:x>
      <cdr:y>0.5895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9775" y="2581275"/>
          <a:ext cx="371475" cy="10477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7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R37" sqref="R3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9">
        <v>855.753</v>
      </c>
      <c r="D5" s="60"/>
      <c r="E5" s="61">
        <f aca="true" t="shared" si="0" ref="E5:E31">$C$68</f>
        <v>439.67985422222233</v>
      </c>
      <c r="F5" s="62">
        <f aca="true" t="shared" si="1" ref="F5:F31">+$C$71</f>
        <v>238.1804677076006</v>
      </c>
      <c r="G5" s="63">
        <f aca="true" t="shared" si="2" ref="G5:G31">$C$69</f>
        <v>201.49938651462173</v>
      </c>
      <c r="H5" s="64">
        <f aca="true" t="shared" si="3" ref="H5:H31">+$C$72</f>
        <v>641.1792407368441</v>
      </c>
      <c r="I5" s="2">
        <v>1</v>
      </c>
    </row>
    <row r="6" spans="2:9" ht="11.25">
      <c r="B6" s="22">
        <v>2540</v>
      </c>
      <c r="C6" s="65">
        <v>321.985</v>
      </c>
      <c r="D6" s="60"/>
      <c r="E6" s="66">
        <f t="shared" si="0"/>
        <v>439.67985422222233</v>
      </c>
      <c r="F6" s="67">
        <f t="shared" si="1"/>
        <v>238.1804677076006</v>
      </c>
      <c r="G6" s="68">
        <f t="shared" si="2"/>
        <v>201.49938651462173</v>
      </c>
      <c r="H6" s="69">
        <f t="shared" si="3"/>
        <v>641.1792407368441</v>
      </c>
      <c r="I6" s="2">
        <f>I5+1</f>
        <v>2</v>
      </c>
    </row>
    <row r="7" spans="2:9" ht="11.25">
      <c r="B7" s="22">
        <v>2541</v>
      </c>
      <c r="C7" s="65">
        <v>262.81</v>
      </c>
      <c r="D7" s="60"/>
      <c r="E7" s="66">
        <f t="shared" si="0"/>
        <v>439.67985422222233</v>
      </c>
      <c r="F7" s="67">
        <f t="shared" si="1"/>
        <v>238.1804677076006</v>
      </c>
      <c r="G7" s="68">
        <f t="shared" si="2"/>
        <v>201.49938651462173</v>
      </c>
      <c r="H7" s="69">
        <f t="shared" si="3"/>
        <v>641.1792407368441</v>
      </c>
      <c r="I7" s="2">
        <f aca="true" t="shared" si="4" ref="I7:I30">I6+1</f>
        <v>3</v>
      </c>
    </row>
    <row r="8" spans="2:9" ht="11.25">
      <c r="B8" s="22">
        <v>2542</v>
      </c>
      <c r="C8" s="65">
        <v>496.54</v>
      </c>
      <c r="D8" s="60"/>
      <c r="E8" s="66">
        <f t="shared" si="0"/>
        <v>439.67985422222233</v>
      </c>
      <c r="F8" s="67">
        <f t="shared" si="1"/>
        <v>238.1804677076006</v>
      </c>
      <c r="G8" s="68">
        <f t="shared" si="2"/>
        <v>201.49938651462173</v>
      </c>
      <c r="H8" s="69">
        <f t="shared" si="3"/>
        <v>641.1792407368441</v>
      </c>
      <c r="I8" s="2">
        <f t="shared" si="4"/>
        <v>4</v>
      </c>
    </row>
    <row r="9" spans="2:9" ht="11.25">
      <c r="B9" s="22">
        <v>2543</v>
      </c>
      <c r="C9" s="65">
        <v>431.575</v>
      </c>
      <c r="D9" s="60"/>
      <c r="E9" s="66">
        <f t="shared" si="0"/>
        <v>439.67985422222233</v>
      </c>
      <c r="F9" s="67">
        <f t="shared" si="1"/>
        <v>238.1804677076006</v>
      </c>
      <c r="G9" s="68">
        <f t="shared" si="2"/>
        <v>201.49938651462173</v>
      </c>
      <c r="H9" s="69">
        <f t="shared" si="3"/>
        <v>641.1792407368441</v>
      </c>
      <c r="I9" s="2">
        <f t="shared" si="4"/>
        <v>5</v>
      </c>
    </row>
    <row r="10" spans="2:9" ht="11.25">
      <c r="B10" s="22">
        <v>2544</v>
      </c>
      <c r="C10" s="65">
        <v>599.317</v>
      </c>
      <c r="D10" s="60"/>
      <c r="E10" s="66">
        <f t="shared" si="0"/>
        <v>439.67985422222233</v>
      </c>
      <c r="F10" s="67">
        <f t="shared" si="1"/>
        <v>238.1804677076006</v>
      </c>
      <c r="G10" s="68">
        <f t="shared" si="2"/>
        <v>201.49938651462173</v>
      </c>
      <c r="H10" s="69">
        <f t="shared" si="3"/>
        <v>641.1792407368441</v>
      </c>
      <c r="I10" s="2">
        <f t="shared" si="4"/>
        <v>6</v>
      </c>
    </row>
    <row r="11" spans="2:9" ht="11.25">
      <c r="B11" s="22">
        <v>2545</v>
      </c>
      <c r="C11" s="65">
        <v>583.0179999999999</v>
      </c>
      <c r="D11" s="60"/>
      <c r="E11" s="66">
        <f t="shared" si="0"/>
        <v>439.67985422222233</v>
      </c>
      <c r="F11" s="67">
        <f t="shared" si="1"/>
        <v>238.1804677076006</v>
      </c>
      <c r="G11" s="68">
        <f t="shared" si="2"/>
        <v>201.49938651462173</v>
      </c>
      <c r="H11" s="69">
        <f t="shared" si="3"/>
        <v>641.1792407368441</v>
      </c>
      <c r="I11" s="2">
        <f t="shared" si="4"/>
        <v>7</v>
      </c>
    </row>
    <row r="12" spans="2:9" ht="11.25">
      <c r="B12" s="22">
        <v>2546</v>
      </c>
      <c r="C12" s="65">
        <v>136.51099999999997</v>
      </c>
      <c r="D12" s="60"/>
      <c r="E12" s="66">
        <f t="shared" si="0"/>
        <v>439.67985422222233</v>
      </c>
      <c r="F12" s="67">
        <f t="shared" si="1"/>
        <v>238.1804677076006</v>
      </c>
      <c r="G12" s="68">
        <f t="shared" si="2"/>
        <v>201.49938651462173</v>
      </c>
      <c r="H12" s="69">
        <f t="shared" si="3"/>
        <v>641.1792407368441</v>
      </c>
      <c r="I12" s="2">
        <f t="shared" si="4"/>
        <v>8</v>
      </c>
    </row>
    <row r="13" spans="2:9" ht="11.25">
      <c r="B13" s="22">
        <v>2547</v>
      </c>
      <c r="C13" s="65">
        <v>574.6189999999998</v>
      </c>
      <c r="D13" s="60"/>
      <c r="E13" s="66">
        <f t="shared" si="0"/>
        <v>439.67985422222233</v>
      </c>
      <c r="F13" s="67">
        <f t="shared" si="1"/>
        <v>238.1804677076006</v>
      </c>
      <c r="G13" s="68">
        <f t="shared" si="2"/>
        <v>201.49938651462173</v>
      </c>
      <c r="H13" s="69">
        <f t="shared" si="3"/>
        <v>641.1792407368441</v>
      </c>
      <c r="I13" s="2">
        <f t="shared" si="4"/>
        <v>9</v>
      </c>
    </row>
    <row r="14" spans="2:9" ht="11.25">
      <c r="B14" s="22">
        <v>2548</v>
      </c>
      <c r="C14" s="65">
        <v>438.45</v>
      </c>
      <c r="D14" s="60"/>
      <c r="E14" s="66">
        <f t="shared" si="0"/>
        <v>439.67985422222233</v>
      </c>
      <c r="F14" s="67">
        <f t="shared" si="1"/>
        <v>238.1804677076006</v>
      </c>
      <c r="G14" s="68">
        <f t="shared" si="2"/>
        <v>201.49938651462173</v>
      </c>
      <c r="H14" s="69">
        <f t="shared" si="3"/>
        <v>641.1792407368441</v>
      </c>
      <c r="I14" s="2">
        <f t="shared" si="4"/>
        <v>10</v>
      </c>
    </row>
    <row r="15" spans="2:9" ht="11.25">
      <c r="B15" s="22">
        <v>2549</v>
      </c>
      <c r="C15" s="65">
        <v>537.19</v>
      </c>
      <c r="D15" s="60"/>
      <c r="E15" s="66">
        <f t="shared" si="0"/>
        <v>439.67985422222233</v>
      </c>
      <c r="F15" s="67">
        <f t="shared" si="1"/>
        <v>238.1804677076006</v>
      </c>
      <c r="G15" s="68">
        <f t="shared" si="2"/>
        <v>201.49938651462173</v>
      </c>
      <c r="H15" s="69">
        <f t="shared" si="3"/>
        <v>641.1792407368441</v>
      </c>
      <c r="I15" s="2">
        <f t="shared" si="4"/>
        <v>11</v>
      </c>
    </row>
    <row r="16" spans="2:9" ht="11.25">
      <c r="B16" s="22">
        <v>2550</v>
      </c>
      <c r="C16" s="65">
        <v>428.99</v>
      </c>
      <c r="D16" s="60"/>
      <c r="E16" s="66">
        <f t="shared" si="0"/>
        <v>439.67985422222233</v>
      </c>
      <c r="F16" s="67">
        <f t="shared" si="1"/>
        <v>238.1804677076006</v>
      </c>
      <c r="G16" s="68">
        <f t="shared" si="2"/>
        <v>201.49938651462173</v>
      </c>
      <c r="H16" s="69">
        <f t="shared" si="3"/>
        <v>641.1792407368441</v>
      </c>
      <c r="I16" s="2">
        <f t="shared" si="4"/>
        <v>12</v>
      </c>
    </row>
    <row r="17" spans="2:9" ht="11.25">
      <c r="B17" s="22">
        <v>2551</v>
      </c>
      <c r="C17" s="65">
        <v>957.81</v>
      </c>
      <c r="D17" s="60"/>
      <c r="E17" s="66">
        <f t="shared" si="0"/>
        <v>439.67985422222233</v>
      </c>
      <c r="F17" s="67">
        <f t="shared" si="1"/>
        <v>238.1804677076006</v>
      </c>
      <c r="G17" s="68">
        <f t="shared" si="2"/>
        <v>201.49938651462173</v>
      </c>
      <c r="H17" s="69">
        <f t="shared" si="3"/>
        <v>641.1792407368441</v>
      </c>
      <c r="I17" s="2">
        <f t="shared" si="4"/>
        <v>13</v>
      </c>
    </row>
    <row r="18" spans="2:9" ht="11.25">
      <c r="B18" s="22">
        <v>2552</v>
      </c>
      <c r="C18" s="65">
        <v>325.89</v>
      </c>
      <c r="D18" s="60"/>
      <c r="E18" s="66">
        <f t="shared" si="0"/>
        <v>439.67985422222233</v>
      </c>
      <c r="F18" s="67">
        <f t="shared" si="1"/>
        <v>238.1804677076006</v>
      </c>
      <c r="G18" s="68">
        <f t="shared" si="2"/>
        <v>201.49938651462173</v>
      </c>
      <c r="H18" s="69">
        <f t="shared" si="3"/>
        <v>641.1792407368441</v>
      </c>
      <c r="I18" s="2">
        <f t="shared" si="4"/>
        <v>14</v>
      </c>
    </row>
    <row r="19" spans="2:9" ht="11.25">
      <c r="B19" s="22">
        <v>2553</v>
      </c>
      <c r="C19" s="65">
        <v>439.9686720000001</v>
      </c>
      <c r="D19" s="60"/>
      <c r="E19" s="66">
        <f t="shared" si="0"/>
        <v>439.67985422222233</v>
      </c>
      <c r="F19" s="67">
        <f t="shared" si="1"/>
        <v>238.1804677076006</v>
      </c>
      <c r="G19" s="68">
        <f t="shared" si="2"/>
        <v>201.49938651462173</v>
      </c>
      <c r="H19" s="69">
        <f t="shared" si="3"/>
        <v>641.1792407368441</v>
      </c>
      <c r="I19" s="2">
        <f t="shared" si="4"/>
        <v>15</v>
      </c>
    </row>
    <row r="20" spans="2:9" ht="11.25">
      <c r="B20" s="22">
        <v>2554</v>
      </c>
      <c r="C20" s="65">
        <v>790.7215679999999</v>
      </c>
      <c r="D20" s="60"/>
      <c r="E20" s="66">
        <f t="shared" si="0"/>
        <v>439.67985422222233</v>
      </c>
      <c r="F20" s="67">
        <f t="shared" si="1"/>
        <v>238.1804677076006</v>
      </c>
      <c r="G20" s="68">
        <f t="shared" si="2"/>
        <v>201.49938651462173</v>
      </c>
      <c r="H20" s="69">
        <f t="shared" si="3"/>
        <v>641.1792407368441</v>
      </c>
      <c r="I20" s="2">
        <f t="shared" si="4"/>
        <v>16</v>
      </c>
    </row>
    <row r="21" spans="2:9" ht="11.25">
      <c r="B21" s="22">
        <v>2555</v>
      </c>
      <c r="C21" s="70">
        <v>275.869152</v>
      </c>
      <c r="D21" s="60"/>
      <c r="E21" s="66">
        <f t="shared" si="0"/>
        <v>439.67985422222233</v>
      </c>
      <c r="F21" s="67">
        <f t="shared" si="1"/>
        <v>238.1804677076006</v>
      </c>
      <c r="G21" s="68">
        <f t="shared" si="2"/>
        <v>201.49938651462173</v>
      </c>
      <c r="H21" s="69">
        <f t="shared" si="3"/>
        <v>641.1792407368441</v>
      </c>
      <c r="I21" s="2">
        <f t="shared" si="4"/>
        <v>17</v>
      </c>
    </row>
    <row r="22" spans="2:9" ht="11.25">
      <c r="B22" s="22">
        <v>2556</v>
      </c>
      <c r="C22" s="70">
        <v>378.635904</v>
      </c>
      <c r="D22" s="60"/>
      <c r="E22" s="66">
        <f t="shared" si="0"/>
        <v>439.67985422222233</v>
      </c>
      <c r="F22" s="67">
        <f t="shared" si="1"/>
        <v>238.1804677076006</v>
      </c>
      <c r="G22" s="68">
        <f t="shared" si="2"/>
        <v>201.49938651462173</v>
      </c>
      <c r="H22" s="69">
        <f t="shared" si="3"/>
        <v>641.1792407368441</v>
      </c>
      <c r="I22" s="2">
        <f t="shared" si="4"/>
        <v>18</v>
      </c>
    </row>
    <row r="23" spans="2:9" ht="11.25">
      <c r="B23" s="22">
        <v>2557</v>
      </c>
      <c r="C23" s="70">
        <v>363.84</v>
      </c>
      <c r="D23" s="60"/>
      <c r="E23" s="66">
        <f t="shared" si="0"/>
        <v>439.67985422222233</v>
      </c>
      <c r="F23" s="67">
        <f t="shared" si="1"/>
        <v>238.1804677076006</v>
      </c>
      <c r="G23" s="68">
        <f t="shared" si="2"/>
        <v>201.49938651462173</v>
      </c>
      <c r="H23" s="69">
        <f t="shared" si="3"/>
        <v>641.1792407368441</v>
      </c>
      <c r="I23" s="2">
        <f t="shared" si="4"/>
        <v>19</v>
      </c>
    </row>
    <row r="24" spans="2:9" ht="11.25">
      <c r="B24" s="22">
        <v>2558</v>
      </c>
      <c r="C24" s="70">
        <v>241.29360000000003</v>
      </c>
      <c r="D24" s="60"/>
      <c r="E24" s="66">
        <f t="shared" si="0"/>
        <v>439.67985422222233</v>
      </c>
      <c r="F24" s="67">
        <f t="shared" si="1"/>
        <v>238.1804677076006</v>
      </c>
      <c r="G24" s="68">
        <f t="shared" si="2"/>
        <v>201.49938651462173</v>
      </c>
      <c r="H24" s="69">
        <f t="shared" si="3"/>
        <v>641.1792407368441</v>
      </c>
      <c r="I24" s="2">
        <f t="shared" si="4"/>
        <v>20</v>
      </c>
    </row>
    <row r="25" spans="2:9" ht="11.25">
      <c r="B25" s="22">
        <v>2559</v>
      </c>
      <c r="C25" s="65">
        <v>363.253248</v>
      </c>
      <c r="D25" s="60"/>
      <c r="E25" s="66">
        <f t="shared" si="0"/>
        <v>439.67985422222233</v>
      </c>
      <c r="F25" s="67">
        <f t="shared" si="1"/>
        <v>238.1804677076006</v>
      </c>
      <c r="G25" s="68">
        <f t="shared" si="2"/>
        <v>201.49938651462173</v>
      </c>
      <c r="H25" s="69">
        <f t="shared" si="3"/>
        <v>641.1792407368441</v>
      </c>
      <c r="I25" s="2">
        <f t="shared" si="4"/>
        <v>21</v>
      </c>
    </row>
    <row r="26" spans="2:9" ht="11.25">
      <c r="B26" s="22">
        <v>2560</v>
      </c>
      <c r="C26" s="65">
        <v>386.94</v>
      </c>
      <c r="D26" s="60"/>
      <c r="E26" s="66">
        <f t="shared" si="0"/>
        <v>439.67985422222233</v>
      </c>
      <c r="F26" s="67">
        <f t="shared" si="1"/>
        <v>238.1804677076006</v>
      </c>
      <c r="G26" s="68">
        <f t="shared" si="2"/>
        <v>201.49938651462173</v>
      </c>
      <c r="H26" s="69">
        <f t="shared" si="3"/>
        <v>641.1792407368441</v>
      </c>
      <c r="I26" s="2">
        <f t="shared" si="4"/>
        <v>22</v>
      </c>
    </row>
    <row r="27" spans="2:9" ht="11.25">
      <c r="B27" s="22">
        <v>2561</v>
      </c>
      <c r="C27" s="65">
        <v>577.87</v>
      </c>
      <c r="D27" s="60"/>
      <c r="E27" s="66">
        <f t="shared" si="0"/>
        <v>439.67985422222233</v>
      </c>
      <c r="F27" s="67">
        <f t="shared" si="1"/>
        <v>238.1804677076006</v>
      </c>
      <c r="G27" s="68">
        <f t="shared" si="2"/>
        <v>201.49938651462173</v>
      </c>
      <c r="H27" s="69">
        <f t="shared" si="3"/>
        <v>641.1792407368441</v>
      </c>
      <c r="I27" s="2">
        <f t="shared" si="4"/>
        <v>23</v>
      </c>
    </row>
    <row r="28" spans="2:9" ht="11.25">
      <c r="B28" s="22">
        <v>2562</v>
      </c>
      <c r="C28" s="65">
        <v>194.5</v>
      </c>
      <c r="D28" s="60"/>
      <c r="E28" s="66">
        <f t="shared" si="0"/>
        <v>439.67985422222233</v>
      </c>
      <c r="F28" s="67">
        <f t="shared" si="1"/>
        <v>238.1804677076006</v>
      </c>
      <c r="G28" s="68">
        <f t="shared" si="2"/>
        <v>201.49938651462173</v>
      </c>
      <c r="H28" s="69">
        <f t="shared" si="3"/>
        <v>641.1792407368441</v>
      </c>
      <c r="I28" s="2">
        <f t="shared" si="4"/>
        <v>24</v>
      </c>
    </row>
    <row r="29" spans="2:9" ht="11.25">
      <c r="B29" s="22">
        <v>2563</v>
      </c>
      <c r="C29" s="65">
        <v>231.9</v>
      </c>
      <c r="D29" s="60"/>
      <c r="E29" s="66">
        <f t="shared" si="0"/>
        <v>439.67985422222233</v>
      </c>
      <c r="F29" s="67">
        <f t="shared" si="1"/>
        <v>238.1804677076006</v>
      </c>
      <c r="G29" s="68">
        <f t="shared" si="2"/>
        <v>201.49938651462173</v>
      </c>
      <c r="H29" s="69">
        <f t="shared" si="3"/>
        <v>641.1792407368441</v>
      </c>
      <c r="I29" s="2">
        <f t="shared" si="4"/>
        <v>25</v>
      </c>
    </row>
    <row r="30" spans="2:9" ht="11.25">
      <c r="B30" s="22">
        <v>2564</v>
      </c>
      <c r="C30" s="65">
        <v>203.218848</v>
      </c>
      <c r="D30" s="77"/>
      <c r="E30" s="66">
        <f t="shared" si="0"/>
        <v>439.67985422222233</v>
      </c>
      <c r="F30" s="67">
        <f t="shared" si="1"/>
        <v>238.1804677076006</v>
      </c>
      <c r="G30" s="68">
        <f t="shared" si="2"/>
        <v>201.49938651462173</v>
      </c>
      <c r="H30" s="69">
        <f t="shared" si="3"/>
        <v>641.1792407368441</v>
      </c>
      <c r="I30" s="2">
        <f t="shared" si="4"/>
        <v>26</v>
      </c>
    </row>
    <row r="31" spans="2:14" ht="11.25">
      <c r="B31" s="22">
        <v>2565</v>
      </c>
      <c r="C31" s="65">
        <v>472.887072</v>
      </c>
      <c r="D31" s="60"/>
      <c r="E31" s="66">
        <f t="shared" si="0"/>
        <v>439.67985422222233</v>
      </c>
      <c r="F31" s="67">
        <f t="shared" si="1"/>
        <v>238.1804677076006</v>
      </c>
      <c r="G31" s="68">
        <f t="shared" si="2"/>
        <v>201.49938651462173</v>
      </c>
      <c r="H31" s="69">
        <f t="shared" si="3"/>
        <v>641.1792407368441</v>
      </c>
      <c r="K31" s="84" t="str">
        <f>'[1]std. - N.1'!$K$54:$N$54</f>
        <v>ปี 2565 ปริมาณน้ำสะสม 1 เม.ย.65 - 31 ม.ค.67</v>
      </c>
      <c r="L31" s="84"/>
      <c r="M31" s="84"/>
      <c r="N31" s="84"/>
    </row>
    <row r="32" spans="2:8" ht="11.25">
      <c r="B32" s="78">
        <v>2566</v>
      </c>
      <c r="C32" s="79">
        <v>266.67792000000003</v>
      </c>
      <c r="D32" s="80">
        <f>C32</f>
        <v>266.67792000000003</v>
      </c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32"/>
      <c r="C65" s="33"/>
      <c r="D65" s="21"/>
      <c r="E65" s="34"/>
      <c r="F65" s="34"/>
      <c r="G65" s="34"/>
      <c r="H65" s="34"/>
      <c r="J65" s="29"/>
      <c r="K65" s="30"/>
      <c r="L65" s="29"/>
      <c r="M65" s="31"/>
    </row>
    <row r="66" spans="2:13" ht="11.25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1:17" ht="16.5" customHeight="1">
      <c r="A67" s="23"/>
      <c r="B67" s="35"/>
      <c r="C67" s="36"/>
      <c r="D67" s="23"/>
      <c r="E67" s="23"/>
      <c r="F67" s="23"/>
      <c r="G67" s="23"/>
      <c r="H67" s="23"/>
      <c r="I67" s="23"/>
      <c r="J67" s="23"/>
      <c r="K67" s="23"/>
      <c r="Q67" s="33"/>
    </row>
    <row r="68" spans="1:11" ht="15.75" customHeight="1">
      <c r="A68" s="23"/>
      <c r="B68" s="37" t="s">
        <v>8</v>
      </c>
      <c r="C68" s="56">
        <f>AVERAGE(C5:C31)</f>
        <v>439.67985422222233</v>
      </c>
      <c r="D68" s="38"/>
      <c r="E68" s="35"/>
      <c r="F68" s="35"/>
      <c r="G68" s="23"/>
      <c r="H68" s="39" t="s">
        <v>8</v>
      </c>
      <c r="I68" s="40" t="s">
        <v>20</v>
      </c>
      <c r="J68" s="41"/>
      <c r="K68" s="42"/>
    </row>
    <row r="69" spans="1:11" ht="15.75" customHeight="1">
      <c r="A69" s="23"/>
      <c r="B69" s="43" t="s">
        <v>10</v>
      </c>
      <c r="C69" s="57">
        <f>STDEV(C5:C31)</f>
        <v>201.49938651462173</v>
      </c>
      <c r="D69" s="38"/>
      <c r="E69" s="35"/>
      <c r="F69" s="35"/>
      <c r="G69" s="23"/>
      <c r="H69" s="45" t="s">
        <v>10</v>
      </c>
      <c r="I69" s="46" t="s">
        <v>12</v>
      </c>
      <c r="J69" s="47"/>
      <c r="K69" s="48"/>
    </row>
    <row r="70" spans="1:15" ht="15.75" customHeight="1">
      <c r="A70" s="35"/>
      <c r="B70" s="43" t="s">
        <v>13</v>
      </c>
      <c r="C70" s="44">
        <f>C69/C68</f>
        <v>0.4582866023531299</v>
      </c>
      <c r="D70" s="38"/>
      <c r="E70" s="49">
        <f>C70*100</f>
        <v>45.82866023531299</v>
      </c>
      <c r="F70" s="35" t="s">
        <v>2</v>
      </c>
      <c r="G70" s="23"/>
      <c r="H70" s="45" t="s">
        <v>13</v>
      </c>
      <c r="I70" s="46" t="s">
        <v>14</v>
      </c>
      <c r="J70" s="47"/>
      <c r="K70" s="48"/>
      <c r="M70" s="55" t="s">
        <v>19</v>
      </c>
      <c r="N70" s="2">
        <f>C75-C76-C77</f>
        <v>18</v>
      </c>
      <c r="O70" s="2" t="s">
        <v>0</v>
      </c>
    </row>
    <row r="71" spans="1:15" ht="15.75" customHeight="1">
      <c r="A71" s="35"/>
      <c r="B71" s="43" t="s">
        <v>9</v>
      </c>
      <c r="C71" s="57">
        <f>C68-C69</f>
        <v>238.1804677076006</v>
      </c>
      <c r="D71" s="38"/>
      <c r="E71" s="35"/>
      <c r="F71" s="35"/>
      <c r="G71" s="23"/>
      <c r="H71" s="45" t="s">
        <v>9</v>
      </c>
      <c r="I71" s="46" t="s">
        <v>15</v>
      </c>
      <c r="J71" s="47"/>
      <c r="K71" s="48"/>
      <c r="M71" s="55" t="s">
        <v>18</v>
      </c>
      <c r="N71" s="2">
        <f>C76</f>
        <v>3</v>
      </c>
      <c r="O71" s="2" t="s">
        <v>0</v>
      </c>
    </row>
    <row r="72" spans="1:15" ht="15.75" customHeight="1">
      <c r="A72" s="35"/>
      <c r="B72" s="50" t="s">
        <v>11</v>
      </c>
      <c r="C72" s="58">
        <f>C68+C69</f>
        <v>641.1792407368441</v>
      </c>
      <c r="D72" s="38"/>
      <c r="E72" s="35"/>
      <c r="F72" s="35"/>
      <c r="G72" s="23"/>
      <c r="H72" s="51" t="s">
        <v>11</v>
      </c>
      <c r="I72" s="52" t="s">
        <v>16</v>
      </c>
      <c r="J72" s="53"/>
      <c r="K72" s="54"/>
      <c r="M72" s="55" t="s">
        <v>17</v>
      </c>
      <c r="N72" s="2">
        <f>C77</f>
        <v>5</v>
      </c>
      <c r="O72" s="2" t="s">
        <v>0</v>
      </c>
    </row>
    <row r="73" spans="1:6" ht="17.25" customHeight="1">
      <c r="A73" s="32"/>
      <c r="C73" s="32"/>
      <c r="D73" s="32"/>
      <c r="E73" s="32"/>
      <c r="F73" s="32"/>
    </row>
    <row r="74" spans="1:3" ht="11.25">
      <c r="A74" s="32"/>
      <c r="C74" s="32"/>
    </row>
    <row r="75" spans="1:3" ht="11.25">
      <c r="A75" s="32"/>
      <c r="C75" s="2">
        <f>MAX(I5:I64)</f>
        <v>26</v>
      </c>
    </row>
    <row r="76" ht="11.25">
      <c r="C76" s="2">
        <f>COUNTIF(C5:C30,"&gt;652")</f>
        <v>3</v>
      </c>
    </row>
    <row r="77" ht="11.25">
      <c r="C77" s="2">
        <f>COUNTIF(C5:C30,"&lt;244")</f>
        <v>5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2024-02-23T07:30:16Z</dcterms:modified>
  <cp:category/>
  <cp:version/>
  <cp:contentType/>
  <cp:contentStatus/>
</cp:coreProperties>
</file>