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N64" sheetId="1" r:id="rId1"/>
    <sheet name="N.6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<sst xmlns="http://schemas.openxmlformats.org/spreadsheetml/2006/main" count="52" uniqueCount="28">
  <si>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</si>
  <si>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</si>
  <si>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</si>
  <si>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</si>
  <si>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</si>
  <si>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</si>
  <si>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</si>
  <si>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</si>
  <si>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</si>
  <si>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</si>
  <si>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</si>
  <si>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</si>
  <si>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</si>
  <si>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</si>
  <si>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</si>
  <si>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</si>
  <si>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</si>
  <si>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</si>
  <si>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</si>
  <si>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</si>
  <si>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</si>
  <si>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</si>
  <si>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</si>
  <si>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</si>
  <si>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</si>
  <si>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</si>
  <si>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3,476   ตร.กม.</t>
  </si>
  <si>
    <t>ตลิ่งฝั่งซ้าย 226.687 ม.(ร.ท.ก.) ตลิ่งฝั่งขวา  223.815 ม.(ร.ท.ก.) ท้องน้ำ  ม.(ร.ท.ก.) ศูนย์เสาระดับน้ำ  210.90  ม.(ร.ท.ก.)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</si>
</sst>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General_)"/>
    <numFmt numFmtId="180" formatCode="0.000000"/>
    <numFmt numFmtId="181" formatCode="0.0"/>
    <numFmt numFmtId="182" formatCode="0.00_)"/>
    <numFmt numFmtId="183" formatCode="0.0_)"/>
    <numFmt numFmtId="184" formatCode="0.0000"/>
    <numFmt numFmtId="185" formatCode="0.00000"/>
    <numFmt numFmtId="186" formatCode="d\ mmm"/>
    <numFmt numFmtId="187" formatCode="0_)"/>
    <numFmt numFmtId="188" formatCode="0_);\(0\)"/>
    <numFmt numFmtId="189" formatCode="0.000_)"/>
    <numFmt numFmtId="190" formatCode="mmm\-yyyy"/>
    <numFmt numFmtId="191" formatCode="0.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bbbb"/>
    <numFmt numFmtId="201" formatCode="#,##0_ ;\-#,##0\ 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178" fontId="7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186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86" fontId="6" fillId="0" borderId="19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186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86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0" xfId="0" applyFont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178" fontId="7" fillId="0" borderId="25" xfId="0" applyNumberFormat="1" applyFont="1" applyBorder="1" applyAlignment="1">
      <alignment horizontal="centerContinuous"/>
    </xf>
    <xf numFmtId="178" fontId="7" fillId="0" borderId="26" xfId="0" applyNumberFormat="1" applyFont="1" applyBorder="1" applyAlignment="1">
      <alignment horizontal="centerContinuous"/>
    </xf>
    <xf numFmtId="178" fontId="7" fillId="0" borderId="27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178" fontId="11" fillId="0" borderId="0" xfId="0" applyNumberFormat="1" applyFont="1" applyAlignment="1">
      <alignment horizontal="centerContinuous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87" fontId="6" fillId="35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87" fontId="6" fillId="35" borderId="3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87" fontId="6" fillId="35" borderId="12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187" fontId="6" fillId="35" borderId="31" xfId="0" applyNumberFormat="1" applyFont="1" applyFill="1" applyBorder="1" applyAlignment="1">
      <alignment horizontal="center"/>
    </xf>
    <xf numFmtId="187" fontId="6" fillId="35" borderId="32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35" borderId="29" xfId="0" applyNumberFormat="1" applyFont="1" applyFill="1" applyBorder="1" applyAlignment="1">
      <alignment horizontal="center"/>
    </xf>
    <xf numFmtId="4" fontId="6" fillId="35" borderId="30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4" fontId="6" fillId="35" borderId="29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4" fontId="6" fillId="35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2" fontId="7" fillId="0" borderId="36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" fontId="10" fillId="36" borderId="14" xfId="0" applyNumberFormat="1" applyFont="1" applyFill="1" applyBorder="1" applyAlignment="1">
      <alignment horizontal="center" vertical="center"/>
    </xf>
    <xf numFmtId="1" fontId="10" fillId="36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บ้านผาขวาง  อ.เมือง จ.น่าน</a:t>
            </a:r>
          </a:p>
        </c:rich>
      </c:tx>
      <c:layout>
        <c:manualLayout>
          <c:xMode val="factor"/>
          <c:yMode val="factor"/>
          <c:x val="0.02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'N.64'!$X$5:$X$32</c:f>
              <c:numCache/>
            </c:numRef>
          </c:cat>
          <c:val>
            <c:numRef>
              <c:f>'N.64'!$Y$5:$Y$32</c:f>
              <c:numCache/>
            </c:numRef>
          </c:val>
        </c:ser>
        <c:axId val="19092801"/>
        <c:axId val="37617482"/>
      </c:barChart>
      <c:catAx>
        <c:axId val="1909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7617482"/>
        <c:crossesAt val="0"/>
        <c:auto val="1"/>
        <c:lblOffset val="100"/>
        <c:tickLblSkip val="1"/>
        <c:noMultiLvlLbl val="0"/>
      </c:catAx>
      <c:valAx>
        <c:axId val="3761748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092801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บ้านผาขวาง  อ.เมือง จ.น่าน</a:t>
            </a:r>
          </a:p>
        </c:rich>
      </c:tx>
      <c:layout>
        <c:manualLayout>
          <c:xMode val="factor"/>
          <c:yMode val="factor"/>
          <c:x val="0.019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825"/>
          <c:w val="0.795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'N.64'!$X$5:$X$32</c:f>
              <c:numCache/>
            </c:numRef>
          </c:cat>
          <c:val>
            <c:numRef>
              <c:f>'N.64'!$Z$5:$Z$32</c:f>
              <c:numCache/>
            </c:numRef>
          </c:val>
        </c:ser>
        <c:axId val="3013019"/>
        <c:axId val="27117172"/>
      </c:barChart>
      <c:catAx>
        <c:axId val="301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7117172"/>
        <c:crossesAt val="0"/>
        <c:auto val="1"/>
        <c:lblOffset val="100"/>
        <c:tickLblSkip val="1"/>
        <c:noMultiLvlLbl val="0"/>
      </c:catAx>
      <c:valAx>
        <c:axId val="2711717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1301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22</xdr:col>
      <xdr:colOff>19050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31">
      <selection activeCell="F48" sqref="F48"/>
    </sheetView>
  </sheetViews>
  <sheetFormatPr defaultColWidth="8.66015625" defaultRowHeight="21"/>
  <cols>
    <col min="1" max="1" width="5.83203125" style="39" customWidth="1"/>
    <col min="2" max="2" width="9.5" style="38" customWidth="1"/>
    <col min="3" max="3" width="10" style="38" customWidth="1"/>
    <col min="4" max="4" width="7.66015625" style="67" customWidth="1"/>
    <col min="5" max="5" width="8.83203125" style="39" customWidth="1"/>
    <col min="6" max="6" width="9.83203125" style="38" customWidth="1"/>
    <col min="7" max="7" width="7.66015625" style="67" customWidth="1"/>
    <col min="8" max="8" width="9" style="38" customWidth="1"/>
    <col min="9" max="9" width="9.66015625" style="38" customWidth="1"/>
    <col min="10" max="10" width="8.33203125" style="67" customWidth="1"/>
    <col min="11" max="12" width="9.5" style="38" customWidth="1"/>
    <col min="13" max="13" width="8.16015625" style="67" customWidth="1"/>
    <col min="14" max="15" width="9.66015625" style="39" customWidth="1"/>
    <col min="16" max="16384" width="8.66015625" style="39" customWidth="1"/>
  </cols>
  <sheetData>
    <row r="1" spans="2:15" ht="23.25">
      <c r="B1" s="68" t="s">
        <v>0</v>
      </c>
      <c r="C1" s="40"/>
      <c r="D1" s="41"/>
      <c r="E1" s="40"/>
      <c r="F1" s="40"/>
      <c r="G1" s="41"/>
      <c r="H1" s="40"/>
      <c r="I1" s="40"/>
      <c r="J1" s="41"/>
      <c r="K1" s="40"/>
      <c r="L1" s="40"/>
      <c r="M1" s="41"/>
      <c r="N1" s="40" t="s">
        <v>1</v>
      </c>
      <c r="O1" s="40"/>
    </row>
    <row r="2" spans="1:15" ht="6" customHeight="1">
      <c r="A2" s="42"/>
      <c r="B2" s="43"/>
      <c r="C2" s="43"/>
      <c r="D2" s="44"/>
      <c r="E2" s="43"/>
      <c r="F2" s="43"/>
      <c r="G2" s="44"/>
      <c r="H2" s="43"/>
      <c r="I2" s="45"/>
      <c r="J2" s="46"/>
      <c r="K2" s="47"/>
      <c r="L2" s="47"/>
      <c r="M2" s="48"/>
      <c r="N2" s="43"/>
      <c r="O2" s="43"/>
    </row>
    <row r="3" spans="1:42" ht="18.75">
      <c r="A3" s="49" t="s">
        <v>2</v>
      </c>
      <c r="B3" s="43"/>
      <c r="C3" s="43"/>
      <c r="D3" s="44"/>
      <c r="E3" s="43"/>
      <c r="F3" s="43"/>
      <c r="G3" s="44"/>
      <c r="H3" s="43"/>
      <c r="I3" s="50"/>
      <c r="J3" s="48"/>
      <c r="K3" s="47"/>
      <c r="L3" s="46" t="s">
        <v>26</v>
      </c>
      <c r="M3" s="48"/>
      <c r="N3" s="43"/>
      <c r="O3" s="43"/>
      <c r="AO3" s="1">
        <v>35045</v>
      </c>
      <c r="AP3" s="2">
        <v>3686.31</v>
      </c>
    </row>
    <row r="4" spans="1:42" ht="22.5" customHeight="1">
      <c r="A4" s="49" t="s">
        <v>27</v>
      </c>
      <c r="B4" s="51"/>
      <c r="C4" s="51"/>
      <c r="D4" s="44"/>
      <c r="E4" s="43"/>
      <c r="F4" s="43"/>
      <c r="G4" s="44"/>
      <c r="H4" s="43"/>
      <c r="I4" s="45"/>
      <c r="J4" s="46"/>
      <c r="K4" s="47"/>
      <c r="L4" s="47"/>
      <c r="M4" s="48"/>
      <c r="N4" s="43"/>
      <c r="O4" s="43"/>
      <c r="AO4" s="1">
        <v>35412</v>
      </c>
      <c r="AP4" s="3">
        <v>2428.985</v>
      </c>
    </row>
    <row r="5" spans="1:42" ht="18.75">
      <c r="A5" s="52"/>
      <c r="B5" s="53" t="s">
        <v>3</v>
      </c>
      <c r="C5" s="54"/>
      <c r="D5" s="55"/>
      <c r="E5" s="53"/>
      <c r="F5" s="53"/>
      <c r="G5" s="56"/>
      <c r="H5" s="56" t="s">
        <v>4</v>
      </c>
      <c r="I5" s="53"/>
      <c r="J5" s="55"/>
      <c r="K5" s="53"/>
      <c r="L5" s="53"/>
      <c r="M5" s="57"/>
      <c r="N5" s="120" t="s">
        <v>5</v>
      </c>
      <c r="O5" s="121"/>
      <c r="Q5" s="38">
        <v>210.9</v>
      </c>
      <c r="AO5" s="1">
        <v>35779</v>
      </c>
      <c r="AP5" s="3">
        <v>1741.838</v>
      </c>
    </row>
    <row r="6" spans="1:42" ht="18.75">
      <c r="A6" s="58" t="s">
        <v>6</v>
      </c>
      <c r="B6" s="59" t="s">
        <v>7</v>
      </c>
      <c r="C6" s="60"/>
      <c r="D6" s="61"/>
      <c r="E6" s="59" t="s">
        <v>8</v>
      </c>
      <c r="F6" s="62"/>
      <c r="G6" s="61"/>
      <c r="H6" s="59" t="s">
        <v>7</v>
      </c>
      <c r="I6" s="62"/>
      <c r="J6" s="61"/>
      <c r="K6" s="59" t="s">
        <v>8</v>
      </c>
      <c r="L6" s="62"/>
      <c r="M6" s="63"/>
      <c r="N6" s="122"/>
      <c r="O6" s="123"/>
      <c r="AO6" s="1">
        <v>36146</v>
      </c>
      <c r="AP6" s="3">
        <v>1337.824</v>
      </c>
    </row>
    <row r="7" spans="1:42" s="38" customFormat="1" ht="18.75">
      <c r="A7" s="4" t="s">
        <v>9</v>
      </c>
      <c r="B7" s="5" t="s">
        <v>10</v>
      </c>
      <c r="C7" s="5" t="s">
        <v>11</v>
      </c>
      <c r="D7" s="6" t="s">
        <v>12</v>
      </c>
      <c r="E7" s="7" t="s">
        <v>10</v>
      </c>
      <c r="F7" s="5" t="s">
        <v>11</v>
      </c>
      <c r="G7" s="6" t="s">
        <v>12</v>
      </c>
      <c r="H7" s="5" t="s">
        <v>10</v>
      </c>
      <c r="I7" s="7" t="s">
        <v>11</v>
      </c>
      <c r="J7" s="6" t="s">
        <v>12</v>
      </c>
      <c r="K7" s="8" t="s">
        <v>10</v>
      </c>
      <c r="L7" s="8" t="s">
        <v>11</v>
      </c>
      <c r="M7" s="9" t="s">
        <v>12</v>
      </c>
      <c r="N7" s="8" t="s">
        <v>11</v>
      </c>
      <c r="O7" s="8" t="s">
        <v>13</v>
      </c>
      <c r="AO7" s="1">
        <v>36513</v>
      </c>
      <c r="AP7" s="3">
        <v>2831.34</v>
      </c>
    </row>
    <row r="8" spans="1:42" ht="18.75">
      <c r="A8" s="10"/>
      <c r="B8" s="11" t="s">
        <v>24</v>
      </c>
      <c r="C8" s="12" t="s">
        <v>14</v>
      </c>
      <c r="D8" s="13"/>
      <c r="E8" s="11" t="s">
        <v>24</v>
      </c>
      <c r="F8" s="12" t="s">
        <v>14</v>
      </c>
      <c r="G8" s="13"/>
      <c r="H8" s="11" t="s">
        <v>24</v>
      </c>
      <c r="I8" s="12" t="s">
        <v>14</v>
      </c>
      <c r="J8" s="14"/>
      <c r="K8" s="11" t="s">
        <v>24</v>
      </c>
      <c r="L8" s="12" t="s">
        <v>14</v>
      </c>
      <c r="M8" s="15"/>
      <c r="N8" s="12" t="s">
        <v>15</v>
      </c>
      <c r="O8" s="11" t="s">
        <v>14</v>
      </c>
      <c r="AO8" s="1">
        <v>36880</v>
      </c>
      <c r="AP8" s="3">
        <v>2294.08</v>
      </c>
    </row>
    <row r="9" spans="1:42" ht="18" customHeight="1">
      <c r="A9" s="16">
        <v>2538</v>
      </c>
      <c r="B9" s="17">
        <f>$Q$5+Q9</f>
        <v>220.8</v>
      </c>
      <c r="C9" s="93">
        <v>1544</v>
      </c>
      <c r="D9" s="18">
        <v>35676</v>
      </c>
      <c r="E9" s="19">
        <f>$Q$5+R9</f>
        <v>220.12</v>
      </c>
      <c r="F9" s="96">
        <v>1353.6</v>
      </c>
      <c r="G9" s="21">
        <v>35674</v>
      </c>
      <c r="H9" s="22">
        <f>$Q$5+T9</f>
        <v>211.81</v>
      </c>
      <c r="I9" s="20">
        <v>5.3</v>
      </c>
      <c r="J9" s="18">
        <v>36277</v>
      </c>
      <c r="K9" s="19">
        <f>$Q$5+U9</f>
        <v>211.81</v>
      </c>
      <c r="L9" s="20">
        <v>5.3</v>
      </c>
      <c r="M9" s="21">
        <v>35546</v>
      </c>
      <c r="N9" s="97">
        <v>3686.31</v>
      </c>
      <c r="O9" s="23">
        <v>116.6</v>
      </c>
      <c r="Q9" s="38">
        <v>9.9</v>
      </c>
      <c r="R9" s="38">
        <v>9.22</v>
      </c>
      <c r="T9" s="38">
        <v>0.91</v>
      </c>
      <c r="U9" s="38">
        <v>0.91</v>
      </c>
      <c r="AO9" s="1">
        <v>37247</v>
      </c>
      <c r="AP9" s="3">
        <v>2981.89</v>
      </c>
    </row>
    <row r="10" spans="1:42" ht="18" customHeight="1">
      <c r="A10" s="24">
        <v>2539</v>
      </c>
      <c r="B10" s="25">
        <f aca="true" t="shared" si="0" ref="B10:B16">$Q$5+Q10</f>
        <v>218.05</v>
      </c>
      <c r="C10" s="94">
        <v>721</v>
      </c>
      <c r="D10" s="27">
        <v>36359</v>
      </c>
      <c r="E10" s="28">
        <f aca="true" t="shared" si="1" ref="E10:E16">$Q$5+R10</f>
        <v>217.05</v>
      </c>
      <c r="F10" s="94">
        <v>581</v>
      </c>
      <c r="G10" s="29">
        <v>36391</v>
      </c>
      <c r="H10" s="28">
        <f aca="true" t="shared" si="2" ref="H10:H16">$Q$5+T10</f>
        <v>211.88</v>
      </c>
      <c r="I10" s="26">
        <v>6.5</v>
      </c>
      <c r="J10" s="27">
        <v>36243</v>
      </c>
      <c r="K10" s="28">
        <f aca="true" t="shared" si="3" ref="K10:K16">$Q$5+U10</f>
        <v>211.88</v>
      </c>
      <c r="L10" s="26">
        <v>6.5</v>
      </c>
      <c r="M10" s="29">
        <v>36243</v>
      </c>
      <c r="N10" s="98">
        <v>2428.985</v>
      </c>
      <c r="O10" s="31">
        <v>77.02</v>
      </c>
      <c r="Q10" s="38">
        <v>7.15</v>
      </c>
      <c r="R10" s="38">
        <v>6.15</v>
      </c>
      <c r="T10" s="38">
        <v>0.98</v>
      </c>
      <c r="U10" s="38">
        <v>0.98</v>
      </c>
      <c r="AO10" s="1">
        <v>37614</v>
      </c>
      <c r="AP10" s="2">
        <v>3313.251</v>
      </c>
    </row>
    <row r="11" spans="1:42" ht="18" customHeight="1">
      <c r="A11" s="24">
        <v>2540</v>
      </c>
      <c r="B11" s="25">
        <f t="shared" si="0"/>
        <v>217.8</v>
      </c>
      <c r="C11" s="94">
        <v>676</v>
      </c>
      <c r="D11" s="27">
        <v>36403</v>
      </c>
      <c r="E11" s="28">
        <f t="shared" si="1"/>
        <v>217.5</v>
      </c>
      <c r="F11" s="94">
        <v>631</v>
      </c>
      <c r="G11" s="29">
        <v>36406</v>
      </c>
      <c r="H11" s="28">
        <f t="shared" si="2"/>
        <v>211.8</v>
      </c>
      <c r="I11" s="26">
        <v>5.45</v>
      </c>
      <c r="J11" s="27">
        <v>36241</v>
      </c>
      <c r="K11" s="28">
        <f t="shared" si="3"/>
        <v>211.8</v>
      </c>
      <c r="L11" s="26">
        <v>5.2</v>
      </c>
      <c r="M11" s="29">
        <v>36242</v>
      </c>
      <c r="N11" s="98">
        <v>1741.838</v>
      </c>
      <c r="O11" s="31">
        <v>55.23</v>
      </c>
      <c r="Q11" s="38">
        <v>6.9</v>
      </c>
      <c r="R11" s="38">
        <v>6.6</v>
      </c>
      <c r="T11" s="38">
        <v>0.9</v>
      </c>
      <c r="U11" s="38">
        <v>0.9</v>
      </c>
      <c r="AO11" s="1">
        <v>37981</v>
      </c>
      <c r="AP11" s="2">
        <v>2040.264</v>
      </c>
    </row>
    <row r="12" spans="1:42" ht="18" customHeight="1">
      <c r="A12" s="24">
        <v>2541</v>
      </c>
      <c r="B12" s="25">
        <f t="shared" si="0"/>
        <v>216.8</v>
      </c>
      <c r="C12" s="94">
        <v>522</v>
      </c>
      <c r="D12" s="27">
        <v>36411</v>
      </c>
      <c r="E12" s="28">
        <f t="shared" si="1"/>
        <v>216.13</v>
      </c>
      <c r="F12" s="94">
        <v>436.6</v>
      </c>
      <c r="G12" s="29">
        <v>36412</v>
      </c>
      <c r="H12" s="28">
        <f t="shared" si="2"/>
        <v>211.77</v>
      </c>
      <c r="I12" s="26">
        <v>3.55</v>
      </c>
      <c r="J12" s="27">
        <v>36233</v>
      </c>
      <c r="K12" s="28">
        <f t="shared" si="3"/>
        <v>211.77</v>
      </c>
      <c r="L12" s="26">
        <v>3.55</v>
      </c>
      <c r="M12" s="29">
        <v>36233</v>
      </c>
      <c r="N12" s="98">
        <v>1337.824</v>
      </c>
      <c r="O12" s="31">
        <v>42.42</v>
      </c>
      <c r="Q12" s="38">
        <v>5.9</v>
      </c>
      <c r="R12" s="38">
        <v>5.23</v>
      </c>
      <c r="T12" s="38">
        <v>0.87</v>
      </c>
      <c r="U12" s="38">
        <v>0.87</v>
      </c>
      <c r="AO12" s="1">
        <v>38348</v>
      </c>
      <c r="AP12" s="2">
        <v>3320.83</v>
      </c>
    </row>
    <row r="13" spans="1:42" ht="18" customHeight="1">
      <c r="A13" s="24">
        <v>2542</v>
      </c>
      <c r="B13" s="25">
        <f t="shared" si="0"/>
        <v>218.70000000000002</v>
      </c>
      <c r="C13" s="94">
        <v>827</v>
      </c>
      <c r="D13" s="27">
        <v>37115</v>
      </c>
      <c r="E13" s="28">
        <f t="shared" si="1"/>
        <v>218.04</v>
      </c>
      <c r="F13" s="94">
        <v>766.5</v>
      </c>
      <c r="G13" s="29">
        <v>37115</v>
      </c>
      <c r="H13" s="28">
        <f t="shared" si="2"/>
        <v>211.83</v>
      </c>
      <c r="I13" s="26">
        <v>6.26</v>
      </c>
      <c r="J13" s="27">
        <v>36996</v>
      </c>
      <c r="K13" s="28">
        <f t="shared" si="3"/>
        <v>211.83</v>
      </c>
      <c r="L13" s="26">
        <v>6.26</v>
      </c>
      <c r="M13" s="29">
        <v>36995</v>
      </c>
      <c r="N13" s="98">
        <v>2831.34</v>
      </c>
      <c r="O13" s="31">
        <v>89.54</v>
      </c>
      <c r="Q13" s="38">
        <v>7.8</v>
      </c>
      <c r="R13" s="38">
        <v>7.14</v>
      </c>
      <c r="T13" s="38">
        <v>0.93</v>
      </c>
      <c r="U13" s="38">
        <v>0.93</v>
      </c>
      <c r="AO13" s="1">
        <v>38715</v>
      </c>
      <c r="AP13" s="3">
        <v>2394.99936</v>
      </c>
    </row>
    <row r="14" spans="1:42" ht="18" customHeight="1">
      <c r="A14" s="24">
        <v>2543</v>
      </c>
      <c r="B14" s="25">
        <f t="shared" si="0"/>
        <v>220.75</v>
      </c>
      <c r="C14" s="94">
        <v>1295.5</v>
      </c>
      <c r="D14" s="27">
        <v>37086</v>
      </c>
      <c r="E14" s="28">
        <f t="shared" si="1"/>
        <v>220.12</v>
      </c>
      <c r="F14" s="94">
        <v>1150.6</v>
      </c>
      <c r="G14" s="29">
        <v>37086</v>
      </c>
      <c r="H14" s="28">
        <f t="shared" si="2"/>
        <v>211.85</v>
      </c>
      <c r="I14" s="26">
        <v>6.85</v>
      </c>
      <c r="J14" s="27">
        <v>37003</v>
      </c>
      <c r="K14" s="28">
        <f t="shared" si="3"/>
        <v>211.85</v>
      </c>
      <c r="L14" s="26">
        <v>6.85</v>
      </c>
      <c r="M14" s="29">
        <v>37003</v>
      </c>
      <c r="N14" s="98">
        <v>2294.08</v>
      </c>
      <c r="O14" s="31">
        <v>72.7</v>
      </c>
      <c r="Q14" s="38">
        <v>9.85</v>
      </c>
      <c r="R14" s="38">
        <v>9.22</v>
      </c>
      <c r="T14" s="38">
        <v>0.95</v>
      </c>
      <c r="U14" s="38">
        <v>0.95</v>
      </c>
      <c r="AO14" s="1">
        <v>39082</v>
      </c>
      <c r="AP14" s="3">
        <v>3039.8777280000004</v>
      </c>
    </row>
    <row r="15" spans="1:42" ht="18" customHeight="1">
      <c r="A15" s="24">
        <v>2544</v>
      </c>
      <c r="B15" s="25">
        <f t="shared" si="0"/>
        <v>219.28</v>
      </c>
      <c r="C15" s="94">
        <v>956.3</v>
      </c>
      <c r="D15" s="27">
        <v>37472</v>
      </c>
      <c r="E15" s="28">
        <f t="shared" si="1"/>
        <v>219.24</v>
      </c>
      <c r="F15" s="94">
        <v>946.9</v>
      </c>
      <c r="G15" s="29">
        <v>37472</v>
      </c>
      <c r="H15" s="28">
        <f t="shared" si="2"/>
        <v>211.83</v>
      </c>
      <c r="I15" s="26">
        <v>5.56</v>
      </c>
      <c r="J15" s="27">
        <v>37374</v>
      </c>
      <c r="K15" s="28">
        <f t="shared" si="3"/>
        <v>211.83</v>
      </c>
      <c r="L15" s="26">
        <v>5.7</v>
      </c>
      <c r="M15" s="29">
        <v>37374</v>
      </c>
      <c r="N15" s="98">
        <v>2981.89</v>
      </c>
      <c r="O15" s="31">
        <v>94.6</v>
      </c>
      <c r="Q15" s="38">
        <v>8.38</v>
      </c>
      <c r="R15" s="38">
        <v>8.34</v>
      </c>
      <c r="T15" s="38">
        <v>0.93</v>
      </c>
      <c r="U15" s="38">
        <v>0.93</v>
      </c>
      <c r="AO15" s="1">
        <v>39084</v>
      </c>
      <c r="AP15" s="2">
        <v>2097.04</v>
      </c>
    </row>
    <row r="16" spans="1:42" ht="18" customHeight="1">
      <c r="A16" s="24">
        <v>2545</v>
      </c>
      <c r="B16" s="32">
        <f t="shared" si="0"/>
        <v>218.92000000000002</v>
      </c>
      <c r="C16" s="94">
        <v>858.1</v>
      </c>
      <c r="D16" s="27">
        <v>37459</v>
      </c>
      <c r="E16" s="28">
        <f t="shared" si="1"/>
        <v>218.74</v>
      </c>
      <c r="F16" s="94">
        <v>830.2</v>
      </c>
      <c r="G16" s="29">
        <v>37459</v>
      </c>
      <c r="H16" s="30">
        <f t="shared" si="2"/>
        <v>211.66</v>
      </c>
      <c r="I16" s="26">
        <v>13.12</v>
      </c>
      <c r="J16" s="27">
        <v>37341</v>
      </c>
      <c r="K16" s="28">
        <f t="shared" si="3"/>
        <v>211.66</v>
      </c>
      <c r="L16" s="33">
        <v>13.12</v>
      </c>
      <c r="M16" s="29">
        <v>37341</v>
      </c>
      <c r="N16" s="98">
        <v>3313.251</v>
      </c>
      <c r="O16" s="31">
        <v>105.06219523470001</v>
      </c>
      <c r="Q16" s="38">
        <v>8.02</v>
      </c>
      <c r="R16" s="38">
        <v>7.84</v>
      </c>
      <c r="T16" s="38">
        <v>0.76</v>
      </c>
      <c r="U16" s="38">
        <v>0.76</v>
      </c>
      <c r="AO16" s="1">
        <v>39450</v>
      </c>
      <c r="AP16" s="2">
        <v>3729.82</v>
      </c>
    </row>
    <row r="17" spans="1:42" ht="18" customHeight="1">
      <c r="A17" s="24">
        <v>2546</v>
      </c>
      <c r="B17" s="34">
        <v>218.37</v>
      </c>
      <c r="C17" s="94">
        <v>774.9</v>
      </c>
      <c r="D17" s="27">
        <v>38607</v>
      </c>
      <c r="E17" s="28">
        <v>218.05</v>
      </c>
      <c r="F17" s="94">
        <v>720.5</v>
      </c>
      <c r="G17" s="29">
        <v>38607</v>
      </c>
      <c r="H17" s="36">
        <v>211.51</v>
      </c>
      <c r="I17" s="33">
        <v>6.31</v>
      </c>
      <c r="J17" s="29">
        <v>38441</v>
      </c>
      <c r="K17" s="28">
        <v>211.51</v>
      </c>
      <c r="L17" s="33">
        <v>6.31</v>
      </c>
      <c r="M17" s="29">
        <v>38441</v>
      </c>
      <c r="N17" s="98">
        <v>2040.264</v>
      </c>
      <c r="O17" s="35">
        <v>64.52</v>
      </c>
      <c r="Q17" s="38">
        <f>B17-$Q$5</f>
        <v>7.469999999999999</v>
      </c>
      <c r="T17" s="38">
        <f>H17-$Q$5</f>
        <v>0.6099999999999852</v>
      </c>
      <c r="AO17" s="1">
        <v>39816</v>
      </c>
      <c r="AP17" s="2">
        <v>1768.38</v>
      </c>
    </row>
    <row r="18" spans="1:42" ht="18" customHeight="1">
      <c r="A18" s="24">
        <v>2547</v>
      </c>
      <c r="B18" s="34">
        <v>220.46</v>
      </c>
      <c r="C18" s="94">
        <v>1163.1</v>
      </c>
      <c r="D18" s="27">
        <v>38241</v>
      </c>
      <c r="E18" s="28">
        <v>219.91</v>
      </c>
      <c r="F18" s="94">
        <v>1062.8</v>
      </c>
      <c r="G18" s="29">
        <v>38242</v>
      </c>
      <c r="H18" s="28">
        <v>211.5</v>
      </c>
      <c r="I18" s="26">
        <v>7.2</v>
      </c>
      <c r="J18" s="29">
        <v>38047</v>
      </c>
      <c r="K18" s="28">
        <v>211.5</v>
      </c>
      <c r="L18" s="26">
        <v>7.2</v>
      </c>
      <c r="M18" s="29">
        <v>38047</v>
      </c>
      <c r="N18" s="98">
        <v>3320.83</v>
      </c>
      <c r="O18" s="35">
        <v>105.3</v>
      </c>
      <c r="Q18" s="38">
        <f aca="true" t="shared" si="4" ref="Q18:Q36">B18-$Q$5</f>
        <v>9.560000000000002</v>
      </c>
      <c r="T18" s="38">
        <f aca="true" t="shared" si="5" ref="T18:T36">H18-$Q$5</f>
        <v>0.5999999999999943</v>
      </c>
      <c r="AO18" s="1">
        <v>40182</v>
      </c>
      <c r="AP18" s="64">
        <v>2879.94</v>
      </c>
    </row>
    <row r="19" spans="1:20" ht="18" customHeight="1">
      <c r="A19" s="24">
        <v>2548</v>
      </c>
      <c r="B19" s="30">
        <v>221.1</v>
      </c>
      <c r="C19" s="94">
        <v>1262.5</v>
      </c>
      <c r="D19" s="27">
        <v>38577</v>
      </c>
      <c r="E19" s="28">
        <v>220.1</v>
      </c>
      <c r="F19" s="94">
        <v>1077.5</v>
      </c>
      <c r="G19" s="29">
        <v>38577</v>
      </c>
      <c r="H19" s="36">
        <v>211.51</v>
      </c>
      <c r="I19" s="26">
        <v>8.4</v>
      </c>
      <c r="J19" s="29">
        <v>38468</v>
      </c>
      <c r="K19" s="28">
        <v>211.51</v>
      </c>
      <c r="L19" s="26">
        <v>8.4</v>
      </c>
      <c r="M19" s="29">
        <v>38468</v>
      </c>
      <c r="N19" s="98">
        <v>2394.99936</v>
      </c>
      <c r="O19" s="31">
        <v>76.5743093922652</v>
      </c>
      <c r="Q19" s="38">
        <f t="shared" si="4"/>
        <v>10.199999999999989</v>
      </c>
      <c r="T19" s="38">
        <f t="shared" si="5"/>
        <v>0.6099999999999852</v>
      </c>
    </row>
    <row r="20" spans="1:20" ht="18" customHeight="1">
      <c r="A20" s="24">
        <v>2549</v>
      </c>
      <c r="B20" s="37">
        <f>14.25+Q5</f>
        <v>225.15</v>
      </c>
      <c r="C20" s="95">
        <v>2582</v>
      </c>
      <c r="D20" s="27">
        <v>38585</v>
      </c>
      <c r="E20" s="28">
        <f>13.79+Q5</f>
        <v>224.69</v>
      </c>
      <c r="F20" s="94">
        <v>2281.25</v>
      </c>
      <c r="G20" s="29">
        <v>38585</v>
      </c>
      <c r="H20" s="30">
        <f>0.66+Q5</f>
        <v>211.56</v>
      </c>
      <c r="I20" s="33">
        <v>11.74</v>
      </c>
      <c r="J20" s="29">
        <v>38077</v>
      </c>
      <c r="K20" s="28">
        <f>0.66+Q5</f>
        <v>211.56</v>
      </c>
      <c r="L20" s="33">
        <v>11.74</v>
      </c>
      <c r="M20" s="29">
        <v>38077</v>
      </c>
      <c r="N20" s="98">
        <v>3039.8777280000004</v>
      </c>
      <c r="O20" s="31">
        <v>96.39361079156161</v>
      </c>
      <c r="Q20" s="65">
        <f t="shared" si="4"/>
        <v>14.25</v>
      </c>
      <c r="T20" s="38">
        <f t="shared" si="5"/>
        <v>0.6599999999999966</v>
      </c>
    </row>
    <row r="21" spans="1:20" ht="18" customHeight="1">
      <c r="A21" s="24">
        <v>2550</v>
      </c>
      <c r="B21" s="30">
        <f>Q5+6.56</f>
        <v>217.46</v>
      </c>
      <c r="C21" s="94">
        <v>616</v>
      </c>
      <c r="D21" s="27">
        <v>38606</v>
      </c>
      <c r="E21" s="28">
        <v>216.34</v>
      </c>
      <c r="F21" s="94">
        <v>458.2</v>
      </c>
      <c r="G21" s="29">
        <v>38606</v>
      </c>
      <c r="H21" s="30">
        <f>Q5+0.64</f>
        <v>211.54</v>
      </c>
      <c r="I21" s="33">
        <v>9.84</v>
      </c>
      <c r="J21" s="29">
        <v>38087</v>
      </c>
      <c r="K21" s="28">
        <v>211.54</v>
      </c>
      <c r="L21" s="33">
        <v>9.84</v>
      </c>
      <c r="M21" s="29">
        <v>38087</v>
      </c>
      <c r="N21" s="98">
        <v>2097.04</v>
      </c>
      <c r="O21" s="31">
        <f aca="true" t="shared" si="6" ref="O21:O36">N21*0.0317079</f>
        <v>66.49273461599999</v>
      </c>
      <c r="Q21" s="38">
        <f t="shared" si="4"/>
        <v>6.560000000000002</v>
      </c>
      <c r="T21" s="38">
        <f t="shared" si="5"/>
        <v>0.6399999999999864</v>
      </c>
    </row>
    <row r="22" spans="1:20" ht="18" customHeight="1">
      <c r="A22" s="24">
        <v>2551</v>
      </c>
      <c r="B22" s="30">
        <v>220.7</v>
      </c>
      <c r="C22" s="94">
        <v>1125</v>
      </c>
      <c r="D22" s="27">
        <v>38572</v>
      </c>
      <c r="E22" s="36">
        <v>219.93</v>
      </c>
      <c r="F22" s="94">
        <v>979.4</v>
      </c>
      <c r="G22" s="29">
        <v>38572</v>
      </c>
      <c r="H22" s="30">
        <v>211.57</v>
      </c>
      <c r="I22" s="33">
        <v>6.39</v>
      </c>
      <c r="J22" s="29">
        <v>38081</v>
      </c>
      <c r="K22" s="28">
        <v>211.59</v>
      </c>
      <c r="L22" s="33">
        <v>6.93</v>
      </c>
      <c r="M22" s="29">
        <v>38082</v>
      </c>
      <c r="N22" s="98">
        <v>3729.82</v>
      </c>
      <c r="O22" s="31">
        <f t="shared" si="6"/>
        <v>118.264759578</v>
      </c>
      <c r="Q22" s="38">
        <f t="shared" si="4"/>
        <v>9.799999999999983</v>
      </c>
      <c r="T22" s="38">
        <f t="shared" si="5"/>
        <v>0.6699999999999875</v>
      </c>
    </row>
    <row r="23" spans="1:20" ht="18" customHeight="1">
      <c r="A23" s="24">
        <v>2552</v>
      </c>
      <c r="B23" s="30">
        <v>217.76</v>
      </c>
      <c r="C23" s="94">
        <v>738.8</v>
      </c>
      <c r="D23" s="27">
        <v>38547</v>
      </c>
      <c r="E23" s="36">
        <v>216.01</v>
      </c>
      <c r="F23" s="94">
        <v>511.3</v>
      </c>
      <c r="G23" s="29">
        <v>38539</v>
      </c>
      <c r="H23" s="30">
        <v>211.5</v>
      </c>
      <c r="I23" s="26">
        <v>5</v>
      </c>
      <c r="J23" s="29">
        <v>38055</v>
      </c>
      <c r="K23" s="28">
        <v>211.5</v>
      </c>
      <c r="L23" s="26">
        <v>5</v>
      </c>
      <c r="M23" s="29">
        <v>38055</v>
      </c>
      <c r="N23" s="98">
        <v>1768.38</v>
      </c>
      <c r="O23" s="31">
        <f t="shared" si="6"/>
        <v>56.071616202</v>
      </c>
      <c r="Q23" s="38">
        <f t="shared" si="4"/>
        <v>6.859999999999985</v>
      </c>
      <c r="T23" s="38">
        <f t="shared" si="5"/>
        <v>0.5999999999999943</v>
      </c>
    </row>
    <row r="24" spans="1:20" ht="18" customHeight="1">
      <c r="A24" s="24">
        <v>2553</v>
      </c>
      <c r="B24" s="34">
        <v>219.45</v>
      </c>
      <c r="C24" s="94">
        <v>978</v>
      </c>
      <c r="D24" s="27">
        <v>38551</v>
      </c>
      <c r="E24" s="36">
        <v>218.75</v>
      </c>
      <c r="F24" s="94">
        <v>880</v>
      </c>
      <c r="G24" s="29">
        <v>38611</v>
      </c>
      <c r="H24" s="30">
        <v>211.439</v>
      </c>
      <c r="I24" s="26">
        <v>2</v>
      </c>
      <c r="J24" s="29">
        <v>40277</v>
      </c>
      <c r="K24" s="28">
        <v>211.473</v>
      </c>
      <c r="L24" s="26">
        <v>3.5</v>
      </c>
      <c r="M24" s="29">
        <v>40277</v>
      </c>
      <c r="N24" s="98">
        <v>2879.94</v>
      </c>
      <c r="O24" s="31">
        <f t="shared" si="6"/>
        <v>91.316849526</v>
      </c>
      <c r="Q24" s="39">
        <f t="shared" si="4"/>
        <v>8.549999999999983</v>
      </c>
      <c r="T24" s="38">
        <f t="shared" si="5"/>
        <v>0.5389999999999873</v>
      </c>
    </row>
    <row r="25" spans="1:20" ht="18" customHeight="1">
      <c r="A25" s="24">
        <v>2554</v>
      </c>
      <c r="B25" s="30">
        <v>222.6</v>
      </c>
      <c r="C25" s="94">
        <v>1460</v>
      </c>
      <c r="D25" s="27">
        <v>40721</v>
      </c>
      <c r="E25" s="28">
        <v>222.389</v>
      </c>
      <c r="F25" s="94">
        <v>1429.55</v>
      </c>
      <c r="G25" s="29">
        <v>40721</v>
      </c>
      <c r="H25" s="34">
        <v>211.57</v>
      </c>
      <c r="I25" s="33">
        <v>6.35</v>
      </c>
      <c r="J25" s="29">
        <v>40640</v>
      </c>
      <c r="K25" s="28">
        <v>211.586</v>
      </c>
      <c r="L25" s="33">
        <v>7.45</v>
      </c>
      <c r="M25" s="29">
        <v>40639</v>
      </c>
      <c r="N25" s="98">
        <v>4561.07</v>
      </c>
      <c r="O25" s="31">
        <f t="shared" si="6"/>
        <v>144.62195145299998</v>
      </c>
      <c r="Q25" s="38">
        <f t="shared" si="4"/>
        <v>11.699999999999989</v>
      </c>
      <c r="R25" s="38"/>
      <c r="T25" s="39">
        <f t="shared" si="5"/>
        <v>0.6699999999999875</v>
      </c>
    </row>
    <row r="26" spans="1:20" ht="18" customHeight="1">
      <c r="A26" s="24">
        <v>2555</v>
      </c>
      <c r="B26" s="34">
        <v>216.95</v>
      </c>
      <c r="C26" s="94">
        <v>704.75</v>
      </c>
      <c r="D26" s="27">
        <v>41131</v>
      </c>
      <c r="E26" s="28">
        <v>216.354</v>
      </c>
      <c r="F26" s="94">
        <v>617.75</v>
      </c>
      <c r="G26" s="29">
        <v>41131</v>
      </c>
      <c r="H26" s="30">
        <v>211.5</v>
      </c>
      <c r="I26" s="26">
        <v>2.5</v>
      </c>
      <c r="J26" s="29">
        <v>40986</v>
      </c>
      <c r="K26" s="28">
        <v>211.515</v>
      </c>
      <c r="L26" s="26">
        <v>3.2</v>
      </c>
      <c r="M26" s="29">
        <v>40985</v>
      </c>
      <c r="N26" s="98">
        <v>2109.71</v>
      </c>
      <c r="O26" s="31">
        <f t="shared" si="6"/>
        <v>66.894473709</v>
      </c>
      <c r="Q26" s="38">
        <f t="shared" si="4"/>
        <v>6.049999999999983</v>
      </c>
      <c r="R26" s="38"/>
      <c r="T26" s="38">
        <f t="shared" si="5"/>
        <v>0.5999999999999943</v>
      </c>
    </row>
    <row r="27" spans="1:20" ht="18" customHeight="1">
      <c r="A27" s="24">
        <v>2556</v>
      </c>
      <c r="B27" s="34">
        <v>219.82</v>
      </c>
      <c r="C27" s="94">
        <v>1330.8</v>
      </c>
      <c r="D27" s="27">
        <v>41485</v>
      </c>
      <c r="E27" s="36">
        <v>218.34</v>
      </c>
      <c r="F27" s="94">
        <v>1049.6</v>
      </c>
      <c r="G27" s="29">
        <v>41485</v>
      </c>
      <c r="H27" s="34">
        <v>211.55</v>
      </c>
      <c r="I27" s="26">
        <v>2.6</v>
      </c>
      <c r="J27" s="29">
        <v>41351</v>
      </c>
      <c r="K27" s="28">
        <v>211.55</v>
      </c>
      <c r="L27" s="26">
        <v>2.6</v>
      </c>
      <c r="M27" s="29">
        <v>40986</v>
      </c>
      <c r="N27" s="98">
        <v>2026.95</v>
      </c>
      <c r="O27" s="31">
        <f t="shared" si="6"/>
        <v>64.270327905</v>
      </c>
      <c r="Q27" s="38">
        <f t="shared" si="4"/>
        <v>8.919999999999987</v>
      </c>
      <c r="R27" s="38"/>
      <c r="T27" s="39">
        <f t="shared" si="5"/>
        <v>0.6500000000000057</v>
      </c>
    </row>
    <row r="28" spans="1:20" ht="18" customHeight="1">
      <c r="A28" s="24">
        <v>2557</v>
      </c>
      <c r="B28" s="34">
        <v>219.26</v>
      </c>
      <c r="C28" s="94">
        <v>1019</v>
      </c>
      <c r="D28" s="27">
        <v>41881</v>
      </c>
      <c r="E28" s="36">
        <v>218.29</v>
      </c>
      <c r="F28" s="94">
        <v>877.05</v>
      </c>
      <c r="G28" s="29">
        <v>41881</v>
      </c>
      <c r="H28" s="34">
        <v>211.54</v>
      </c>
      <c r="I28" s="33">
        <v>3.98</v>
      </c>
      <c r="J28" s="29">
        <v>41730</v>
      </c>
      <c r="K28" s="36">
        <v>211.54</v>
      </c>
      <c r="L28" s="33">
        <v>3.98</v>
      </c>
      <c r="M28" s="29">
        <v>41731</v>
      </c>
      <c r="N28" s="98">
        <v>2029.24</v>
      </c>
      <c r="O28" s="31">
        <f t="shared" si="6"/>
        <v>64.342938996</v>
      </c>
      <c r="Q28" s="38">
        <f t="shared" si="4"/>
        <v>8.359999999999985</v>
      </c>
      <c r="R28" s="38"/>
      <c r="T28" s="39">
        <f t="shared" si="5"/>
        <v>0.6399999999999864</v>
      </c>
    </row>
    <row r="29" spans="1:20" ht="18" customHeight="1">
      <c r="A29" s="24">
        <v>2558</v>
      </c>
      <c r="B29" s="34">
        <v>216.25</v>
      </c>
      <c r="C29" s="94">
        <v>583.5</v>
      </c>
      <c r="D29" s="27">
        <v>42220</v>
      </c>
      <c r="E29" s="28">
        <v>215.808</v>
      </c>
      <c r="F29" s="94">
        <v>519.4</v>
      </c>
      <c r="G29" s="29">
        <v>42220</v>
      </c>
      <c r="H29" s="30">
        <v>211.4</v>
      </c>
      <c r="I29" s="26">
        <v>0</v>
      </c>
      <c r="J29" s="29">
        <v>42074</v>
      </c>
      <c r="K29" s="28">
        <v>211.4</v>
      </c>
      <c r="L29" s="26">
        <v>0</v>
      </c>
      <c r="M29" s="29">
        <v>42075</v>
      </c>
      <c r="N29" s="98">
        <v>1715.53</v>
      </c>
      <c r="O29" s="31">
        <f t="shared" si="6"/>
        <v>54.39585368699999</v>
      </c>
      <c r="Q29" s="38">
        <f t="shared" si="4"/>
        <v>5.349999999999994</v>
      </c>
      <c r="R29" s="38"/>
      <c r="T29" s="38">
        <f t="shared" si="5"/>
        <v>0.5</v>
      </c>
    </row>
    <row r="30" spans="1:20" ht="18" customHeight="1">
      <c r="A30" s="24">
        <v>2559</v>
      </c>
      <c r="B30" s="34">
        <v>220.25</v>
      </c>
      <c r="C30" s="94">
        <v>1147.5</v>
      </c>
      <c r="D30" s="27">
        <v>42597</v>
      </c>
      <c r="E30" s="28">
        <v>218.469</v>
      </c>
      <c r="F30" s="94">
        <v>885.8</v>
      </c>
      <c r="G30" s="29">
        <v>42597</v>
      </c>
      <c r="H30" s="34">
        <v>211.39</v>
      </c>
      <c r="I30" s="33">
        <v>2.25</v>
      </c>
      <c r="J30" s="29">
        <v>42462</v>
      </c>
      <c r="K30" s="36">
        <v>211.39</v>
      </c>
      <c r="L30" s="33">
        <v>2.25</v>
      </c>
      <c r="M30" s="29">
        <v>42462</v>
      </c>
      <c r="N30" s="98">
        <v>2396.85</v>
      </c>
      <c r="O30" s="31">
        <f t="shared" si="6"/>
        <v>75.99908011499998</v>
      </c>
      <c r="Q30" s="38">
        <f t="shared" si="4"/>
        <v>9.349999999999994</v>
      </c>
      <c r="R30" s="38"/>
      <c r="T30" s="92">
        <f t="shared" si="5"/>
        <v>0.4899999999999807</v>
      </c>
    </row>
    <row r="31" spans="1:20" ht="18" customHeight="1">
      <c r="A31" s="24">
        <v>2560</v>
      </c>
      <c r="B31" s="34">
        <v>217.77</v>
      </c>
      <c r="C31" s="94">
        <v>697.25</v>
      </c>
      <c r="D31" s="27">
        <v>42934</v>
      </c>
      <c r="E31" s="36">
        <v>217.486</v>
      </c>
      <c r="F31" s="94">
        <v>662.25</v>
      </c>
      <c r="G31" s="29">
        <v>42934</v>
      </c>
      <c r="H31" s="34">
        <v>211.47</v>
      </c>
      <c r="I31" s="33">
        <v>3.34</v>
      </c>
      <c r="J31" s="29">
        <v>42826</v>
      </c>
      <c r="K31" s="36">
        <v>211.47</v>
      </c>
      <c r="L31" s="33">
        <v>3.34</v>
      </c>
      <c r="M31" s="29">
        <v>42826</v>
      </c>
      <c r="N31" s="98">
        <v>2270.54</v>
      </c>
      <c r="O31" s="31">
        <f t="shared" si="6"/>
        <v>71.99405526599999</v>
      </c>
      <c r="Q31" s="38">
        <f t="shared" si="4"/>
        <v>6.8700000000000045</v>
      </c>
      <c r="R31" s="38"/>
      <c r="T31" s="39">
        <f t="shared" si="5"/>
        <v>0.5699999999999932</v>
      </c>
    </row>
    <row r="32" spans="1:20" ht="18" customHeight="1">
      <c r="A32" s="24">
        <v>2561</v>
      </c>
      <c r="B32" s="34">
        <v>221.85</v>
      </c>
      <c r="C32" s="94">
        <v>1493</v>
      </c>
      <c r="D32" s="27">
        <v>43330</v>
      </c>
      <c r="E32" s="36">
        <v>221.32</v>
      </c>
      <c r="F32" s="94">
        <v>1387.4</v>
      </c>
      <c r="G32" s="29">
        <v>43330</v>
      </c>
      <c r="H32" s="30">
        <v>211.5</v>
      </c>
      <c r="I32" s="26">
        <v>5.9</v>
      </c>
      <c r="J32" s="29">
        <v>241882</v>
      </c>
      <c r="K32" s="28">
        <v>211.513</v>
      </c>
      <c r="L32" s="33">
        <v>6.36</v>
      </c>
      <c r="M32" s="29">
        <v>241882</v>
      </c>
      <c r="N32" s="98">
        <v>3356.07</v>
      </c>
      <c r="O32" s="31">
        <f t="shared" si="6"/>
        <v>106.413931953</v>
      </c>
      <c r="Q32" s="38">
        <f t="shared" si="4"/>
        <v>10.949999999999989</v>
      </c>
      <c r="R32" s="38"/>
      <c r="T32" s="38">
        <f t="shared" si="5"/>
        <v>0.5999999999999943</v>
      </c>
    </row>
    <row r="33" spans="1:20" ht="18" customHeight="1">
      <c r="A33" s="24">
        <v>2562</v>
      </c>
      <c r="B33" s="34">
        <v>218.49</v>
      </c>
      <c r="C33" s="94">
        <v>865.95</v>
      </c>
      <c r="D33" s="27">
        <v>43695</v>
      </c>
      <c r="E33" s="36">
        <v>217.453</v>
      </c>
      <c r="F33" s="94">
        <v>710.25</v>
      </c>
      <c r="G33" s="29">
        <v>43695</v>
      </c>
      <c r="H33" s="30">
        <v>211.3</v>
      </c>
      <c r="I33" s="26">
        <v>1</v>
      </c>
      <c r="J33" s="29">
        <v>242247</v>
      </c>
      <c r="K33" s="36">
        <v>211.33</v>
      </c>
      <c r="L33" s="33">
        <v>1.45</v>
      </c>
      <c r="M33" s="29">
        <v>242247</v>
      </c>
      <c r="N33" s="98">
        <v>1374.94</v>
      </c>
      <c r="O33" s="31">
        <f t="shared" si="6"/>
        <v>43.596460025999995</v>
      </c>
      <c r="Q33" s="38">
        <f t="shared" si="4"/>
        <v>7.590000000000003</v>
      </c>
      <c r="R33" s="38"/>
      <c r="T33" s="38">
        <f t="shared" si="5"/>
        <v>0.4000000000000057</v>
      </c>
    </row>
    <row r="34" spans="1:20" ht="18" customHeight="1">
      <c r="A34" s="24">
        <v>2563</v>
      </c>
      <c r="B34" s="34">
        <v>218.95</v>
      </c>
      <c r="C34" s="94">
        <v>851</v>
      </c>
      <c r="D34" s="27">
        <v>44047</v>
      </c>
      <c r="E34" s="36">
        <v>218.364</v>
      </c>
      <c r="F34" s="94">
        <v>768.4</v>
      </c>
      <c r="G34" s="29">
        <v>44047</v>
      </c>
      <c r="H34" s="30">
        <v>211.27</v>
      </c>
      <c r="I34" s="26">
        <v>2.05</v>
      </c>
      <c r="J34" s="29">
        <v>242271</v>
      </c>
      <c r="K34" s="36">
        <v>211.28</v>
      </c>
      <c r="L34" s="26">
        <v>2.2</v>
      </c>
      <c r="M34" s="29">
        <v>242271</v>
      </c>
      <c r="N34" s="98">
        <v>1453.69</v>
      </c>
      <c r="O34" s="31">
        <f t="shared" si="6"/>
        <v>46.093457150999996</v>
      </c>
      <c r="Q34" s="38">
        <f t="shared" si="4"/>
        <v>8.049999999999983</v>
      </c>
      <c r="R34" s="38"/>
      <c r="T34" s="38">
        <f t="shared" si="5"/>
        <v>0.37000000000000455</v>
      </c>
    </row>
    <row r="35" spans="1:20" ht="18" customHeight="1">
      <c r="A35" s="24">
        <v>2564</v>
      </c>
      <c r="B35" s="30">
        <v>218.5</v>
      </c>
      <c r="C35" s="94">
        <v>762.5</v>
      </c>
      <c r="D35" s="27">
        <v>44362</v>
      </c>
      <c r="E35" s="36">
        <v>217.614</v>
      </c>
      <c r="F35" s="94">
        <v>642.35</v>
      </c>
      <c r="G35" s="29">
        <v>44362</v>
      </c>
      <c r="H35" s="30">
        <v>211.39</v>
      </c>
      <c r="I35" s="26">
        <v>3.69</v>
      </c>
      <c r="J35" s="29">
        <v>242616</v>
      </c>
      <c r="K35" s="36">
        <v>211.39</v>
      </c>
      <c r="L35" s="26">
        <v>3.69</v>
      </c>
      <c r="M35" s="29">
        <v>242616</v>
      </c>
      <c r="N35" s="98">
        <v>1374.63</v>
      </c>
      <c r="O35" s="31">
        <f t="shared" si="6"/>
        <v>43.586630577</v>
      </c>
      <c r="Q35" s="38">
        <f t="shared" si="4"/>
        <v>7.599999999999994</v>
      </c>
      <c r="R35" s="38"/>
      <c r="T35" s="38">
        <f t="shared" si="5"/>
        <v>0.4899999999999807</v>
      </c>
    </row>
    <row r="36" spans="1:20" ht="18" customHeight="1">
      <c r="A36" s="24">
        <v>2565</v>
      </c>
      <c r="B36" s="34">
        <v>221.49</v>
      </c>
      <c r="C36" s="94">
        <v>1103.6</v>
      </c>
      <c r="D36" s="27">
        <v>44786</v>
      </c>
      <c r="E36" s="36">
        <v>220.785</v>
      </c>
      <c r="F36" s="94">
        <v>1007.7</v>
      </c>
      <c r="G36" s="29">
        <v>44786</v>
      </c>
      <c r="H36" s="30">
        <v>211.41</v>
      </c>
      <c r="I36" s="26">
        <v>7.53</v>
      </c>
      <c r="J36" s="29">
        <v>243343</v>
      </c>
      <c r="K36" s="28">
        <v>211.426</v>
      </c>
      <c r="L36" s="26">
        <v>8.19</v>
      </c>
      <c r="M36" s="29">
        <v>243343</v>
      </c>
      <c r="N36" s="98">
        <v>2290.47</v>
      </c>
      <c r="O36" s="31">
        <f t="shared" si="6"/>
        <v>72.62599371299999</v>
      </c>
      <c r="Q36" s="38">
        <f t="shared" si="4"/>
        <v>10.590000000000003</v>
      </c>
      <c r="R36" s="38"/>
      <c r="T36" s="38">
        <f t="shared" si="5"/>
        <v>0.5099999999999909</v>
      </c>
    </row>
    <row r="37" spans="1:20" ht="18" customHeight="1">
      <c r="A37" s="24"/>
      <c r="B37" s="34"/>
      <c r="C37" s="94"/>
      <c r="D37" s="27"/>
      <c r="E37" s="36"/>
      <c r="F37" s="94"/>
      <c r="G37" s="29"/>
      <c r="H37" s="30"/>
      <c r="I37" s="26"/>
      <c r="J37" s="27"/>
      <c r="K37" s="36"/>
      <c r="L37" s="33"/>
      <c r="M37" s="29"/>
      <c r="N37" s="98"/>
      <c r="O37" s="31"/>
      <c r="Q37" s="38"/>
      <c r="R37" s="38"/>
      <c r="T37" s="38"/>
    </row>
    <row r="38" spans="1:18" ht="18" customHeight="1">
      <c r="A38" s="24"/>
      <c r="B38" s="34"/>
      <c r="C38" s="94"/>
      <c r="D38" s="27"/>
      <c r="E38" s="36"/>
      <c r="F38" s="94"/>
      <c r="G38" s="29"/>
      <c r="H38" s="34"/>
      <c r="I38" s="33"/>
      <c r="J38" s="27"/>
      <c r="K38" s="36"/>
      <c r="L38" s="33"/>
      <c r="M38" s="29"/>
      <c r="N38" s="34"/>
      <c r="O38" s="35"/>
      <c r="Q38" s="38"/>
      <c r="R38" s="38"/>
    </row>
    <row r="39" spans="1:18" ht="18" customHeight="1">
      <c r="A39" s="102" t="s">
        <v>3</v>
      </c>
      <c r="B39" s="106">
        <f>MAX(B9:B38)</f>
        <v>225.15</v>
      </c>
      <c r="C39" s="103">
        <f>MAX(C9:C38)</f>
        <v>2582</v>
      </c>
      <c r="D39" s="27">
        <v>237277</v>
      </c>
      <c r="E39" s="107">
        <f>MAX(E9:E38)</f>
        <v>224.69</v>
      </c>
      <c r="F39" s="103">
        <f>MAX(F9:F38)</f>
        <v>2281.25</v>
      </c>
      <c r="G39" s="29">
        <v>237277</v>
      </c>
      <c r="H39" s="106">
        <f>MAX(H9:H38)</f>
        <v>211.88</v>
      </c>
      <c r="I39" s="108">
        <f>MAX(I9:I38)</f>
        <v>13.12</v>
      </c>
      <c r="J39" s="27">
        <v>235668</v>
      </c>
      <c r="K39" s="107">
        <f>MAX(K9:K38)</f>
        <v>211.88</v>
      </c>
      <c r="L39" s="108">
        <f>MAX(L9:L38)</f>
        <v>13.12</v>
      </c>
      <c r="M39" s="29">
        <v>235668</v>
      </c>
      <c r="N39" s="113">
        <f>MAX(N9:N38)</f>
        <v>4561.07</v>
      </c>
      <c r="O39" s="109">
        <f>MAX(O9:O38)</f>
        <v>144.62195145299998</v>
      </c>
      <c r="Q39" s="38"/>
      <c r="R39" s="38"/>
    </row>
    <row r="40" spans="1:18" ht="18" customHeight="1">
      <c r="A40" s="102" t="s">
        <v>13</v>
      </c>
      <c r="B40" s="106">
        <f>AVERAGE(B9:B38)</f>
        <v>219.41892857142858</v>
      </c>
      <c r="C40" s="103">
        <f>AVERAGE(C9:C38)</f>
        <v>1023.5374999999998</v>
      </c>
      <c r="D40" s="104"/>
      <c r="E40" s="107">
        <f>AVERAGE(E9:E38)</f>
        <v>218.6925714285714</v>
      </c>
      <c r="F40" s="103">
        <f>AVERAGE(F9:F38)</f>
        <v>900.8874999999999</v>
      </c>
      <c r="G40" s="105"/>
      <c r="H40" s="106">
        <f>AVERAGE(H9:H38)</f>
        <v>211.56603571428576</v>
      </c>
      <c r="I40" s="108">
        <f>AVERAGE(I9:I38)</f>
        <v>5.380714285714286</v>
      </c>
      <c r="J40" s="104"/>
      <c r="K40" s="107">
        <f>AVERAGE(K9:K38)</f>
        <v>211.57153571428574</v>
      </c>
      <c r="L40" s="108">
        <f>AVERAGE(L9:L38)</f>
        <v>5.5753571428571425</v>
      </c>
      <c r="M40" s="105"/>
      <c r="N40" s="113">
        <f>AVERAGE(N9:N38)</f>
        <v>2458.798538857143</v>
      </c>
      <c r="O40" s="109">
        <f>AVERAGE(O9:O38)</f>
        <v>77.96218678184023</v>
      </c>
      <c r="Q40" s="38"/>
      <c r="R40" s="38"/>
    </row>
    <row r="41" spans="1:15" s="66" customFormat="1" ht="18" customHeight="1">
      <c r="A41" s="102" t="s">
        <v>4</v>
      </c>
      <c r="B41" s="106">
        <f>MIN(B9:B38)</f>
        <v>216.25</v>
      </c>
      <c r="C41" s="114">
        <f>MIN(C9:C38)</f>
        <v>522</v>
      </c>
      <c r="D41" s="27">
        <v>234373</v>
      </c>
      <c r="E41" s="107">
        <f>MIN(E9:E38)</f>
        <v>215.808</v>
      </c>
      <c r="F41" s="103">
        <f>MIN(F9:F38)</f>
        <v>436.6</v>
      </c>
      <c r="G41" s="29">
        <v>234374</v>
      </c>
      <c r="H41" s="106">
        <f>MIN(H9:H38)</f>
        <v>211.27</v>
      </c>
      <c r="I41" s="108">
        <f>MIN(I9:I38)</f>
        <v>0</v>
      </c>
      <c r="J41" s="29">
        <v>240401</v>
      </c>
      <c r="K41" s="107">
        <f>MIN(K9:K38)</f>
        <v>211.28</v>
      </c>
      <c r="L41" s="108">
        <f>MIN(L9:L38)</f>
        <v>0</v>
      </c>
      <c r="M41" s="29">
        <v>240402</v>
      </c>
      <c r="N41" s="106">
        <f>MIN(N9:N38)</f>
        <v>1337.824</v>
      </c>
      <c r="O41" s="109">
        <f>MIN(O9:O38)</f>
        <v>42.42</v>
      </c>
    </row>
    <row r="42" spans="1:15" ht="22.5" customHeight="1">
      <c r="A42" s="111" t="s">
        <v>25</v>
      </c>
      <c r="B42" s="110"/>
      <c r="D42" s="112"/>
      <c r="E42" s="110"/>
      <c r="F42" s="110"/>
      <c r="G42" s="112"/>
      <c r="H42" s="110"/>
      <c r="I42" s="110"/>
      <c r="J42" s="112"/>
      <c r="K42" s="110"/>
      <c r="L42" s="110"/>
      <c r="M42" s="112"/>
      <c r="N42" s="110"/>
      <c r="O42" s="110"/>
    </row>
  </sheetData>
  <sheetProtection/>
  <mergeCells count="1">
    <mergeCell ref="N5:O6"/>
  </mergeCells>
  <printOptions/>
  <pageMargins left="0.2" right="0.1" top="0.57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10">
      <selection activeCell="AF38" sqref="AF38"/>
    </sheetView>
  </sheetViews>
  <sheetFormatPr defaultColWidth="9.33203125" defaultRowHeight="21"/>
  <cols>
    <col min="1" max="21" width="3.66015625" style="39" customWidth="1"/>
    <col min="22" max="23" width="9.33203125" style="39" customWidth="1"/>
    <col min="24" max="24" width="6.83203125" style="39" customWidth="1"/>
    <col min="25" max="25" width="9.5" style="39" customWidth="1"/>
    <col min="26" max="26" width="11.5" style="39" customWidth="1"/>
    <col min="27" max="27" width="7.66015625" style="39" customWidth="1"/>
    <col min="28" max="28" width="10.66015625" style="39" customWidth="1"/>
    <col min="29" max="29" width="7.66015625" style="39" customWidth="1"/>
    <col min="30" max="16384" width="9.33203125" style="39" customWidth="1"/>
  </cols>
  <sheetData>
    <row r="2" spans="28:29" ht="18.75">
      <c r="AB2" s="69">
        <v>210.9</v>
      </c>
      <c r="AC2" s="70" t="s">
        <v>20</v>
      </c>
    </row>
    <row r="3" spans="24:28" ht="18.75">
      <c r="X3" s="124" t="s">
        <v>16</v>
      </c>
      <c r="Y3" s="81" t="s">
        <v>17</v>
      </c>
      <c r="Z3" s="82" t="s">
        <v>21</v>
      </c>
      <c r="AA3" s="81" t="s">
        <v>19</v>
      </c>
      <c r="AB3" s="82" t="s">
        <v>23</v>
      </c>
    </row>
    <row r="4" spans="24:28" ht="18.75">
      <c r="X4" s="125"/>
      <c r="Y4" s="83" t="s">
        <v>18</v>
      </c>
      <c r="Z4" s="84" t="s">
        <v>22</v>
      </c>
      <c r="AA4" s="83" t="s">
        <v>18</v>
      </c>
      <c r="AB4" s="84" t="s">
        <v>22</v>
      </c>
    </row>
    <row r="5" spans="24:29" ht="18.75">
      <c r="X5" s="85">
        <v>2538</v>
      </c>
      <c r="Y5" s="115">
        <v>9.9</v>
      </c>
      <c r="Z5" s="116">
        <v>1544</v>
      </c>
      <c r="AA5" s="86"/>
      <c r="AB5" s="87"/>
      <c r="AC5" s="72"/>
    </row>
    <row r="6" spans="24:29" ht="18.75">
      <c r="X6" s="85">
        <v>2539</v>
      </c>
      <c r="Y6" s="115">
        <v>7.15</v>
      </c>
      <c r="Z6" s="116">
        <v>721</v>
      </c>
      <c r="AA6" s="74"/>
      <c r="AB6" s="88"/>
      <c r="AC6" s="72"/>
    </row>
    <row r="7" spans="24:29" ht="18.75">
      <c r="X7" s="85">
        <v>2540</v>
      </c>
      <c r="Y7" s="115">
        <v>6.9</v>
      </c>
      <c r="Z7" s="116">
        <v>676</v>
      </c>
      <c r="AA7" s="74"/>
      <c r="AB7" s="75"/>
      <c r="AC7" s="72"/>
    </row>
    <row r="8" spans="24:29" ht="18.75">
      <c r="X8" s="85">
        <v>2541</v>
      </c>
      <c r="Y8" s="115">
        <v>5.9</v>
      </c>
      <c r="Z8" s="116">
        <v>522</v>
      </c>
      <c r="AA8" s="74"/>
      <c r="AB8" s="75"/>
      <c r="AC8" s="72"/>
    </row>
    <row r="9" spans="24:29" ht="18.75">
      <c r="X9" s="85">
        <v>2542</v>
      </c>
      <c r="Y9" s="115">
        <v>7.8</v>
      </c>
      <c r="Z9" s="116">
        <v>827</v>
      </c>
      <c r="AA9" s="74"/>
      <c r="AB9" s="75"/>
      <c r="AC9" s="72"/>
    </row>
    <row r="10" spans="24:29" ht="18.75">
      <c r="X10" s="85">
        <v>2543</v>
      </c>
      <c r="Y10" s="115">
        <v>9.85</v>
      </c>
      <c r="Z10" s="116">
        <v>1295.5</v>
      </c>
      <c r="AA10" s="74"/>
      <c r="AB10" s="75"/>
      <c r="AC10" s="72"/>
    </row>
    <row r="11" spans="24:29" ht="18.75">
      <c r="X11" s="85">
        <v>2544</v>
      </c>
      <c r="Y11" s="115">
        <v>8.38</v>
      </c>
      <c r="Z11" s="116">
        <v>956.3</v>
      </c>
      <c r="AA11" s="74"/>
      <c r="AB11" s="75"/>
      <c r="AC11" s="72"/>
    </row>
    <row r="12" spans="24:29" ht="18.75">
      <c r="X12" s="85">
        <v>2545</v>
      </c>
      <c r="Y12" s="115">
        <v>8.02</v>
      </c>
      <c r="Z12" s="116">
        <v>858.1</v>
      </c>
      <c r="AA12" s="74"/>
      <c r="AB12" s="75"/>
      <c r="AC12" s="72"/>
    </row>
    <row r="13" spans="24:29" ht="18.75">
      <c r="X13" s="85">
        <v>2546</v>
      </c>
      <c r="Y13" s="115">
        <v>7.47</v>
      </c>
      <c r="Z13" s="116">
        <v>774.9</v>
      </c>
      <c r="AA13" s="74"/>
      <c r="AB13" s="75"/>
      <c r="AC13" s="72"/>
    </row>
    <row r="14" spans="24:29" ht="18.75">
      <c r="X14" s="85">
        <v>2547</v>
      </c>
      <c r="Y14" s="115">
        <v>9.56</v>
      </c>
      <c r="Z14" s="116">
        <v>1163.1</v>
      </c>
      <c r="AA14" s="74"/>
      <c r="AB14" s="75"/>
      <c r="AC14" s="72"/>
    </row>
    <row r="15" spans="24:29" ht="18.75">
      <c r="X15" s="85">
        <v>2548</v>
      </c>
      <c r="Y15" s="115">
        <v>10.2</v>
      </c>
      <c r="Z15" s="116">
        <v>1262.5</v>
      </c>
      <c r="AA15" s="74"/>
      <c r="AB15" s="75"/>
      <c r="AC15" s="72"/>
    </row>
    <row r="16" spans="24:29" ht="18.75">
      <c r="X16" s="85">
        <v>2549</v>
      </c>
      <c r="Y16" s="115">
        <v>14.25</v>
      </c>
      <c r="Z16" s="116">
        <v>2582</v>
      </c>
      <c r="AA16" s="74"/>
      <c r="AB16" s="75"/>
      <c r="AC16" s="72"/>
    </row>
    <row r="17" spans="24:29" ht="18.75">
      <c r="X17" s="85">
        <v>2550</v>
      </c>
      <c r="Y17" s="115">
        <v>6.56</v>
      </c>
      <c r="Z17" s="116">
        <v>616</v>
      </c>
      <c r="AA17" s="74"/>
      <c r="AB17" s="75"/>
      <c r="AC17" s="72"/>
    </row>
    <row r="18" spans="24:29" ht="18.75">
      <c r="X18" s="85">
        <v>2551</v>
      </c>
      <c r="Y18" s="115">
        <v>9.799999999999983</v>
      </c>
      <c r="Z18" s="116">
        <v>1125</v>
      </c>
      <c r="AA18" s="74"/>
      <c r="AB18" s="75"/>
      <c r="AC18" s="72"/>
    </row>
    <row r="19" spans="24:29" ht="18.75">
      <c r="X19" s="85">
        <v>2552</v>
      </c>
      <c r="Y19" s="115">
        <v>6.86</v>
      </c>
      <c r="Z19" s="116">
        <v>738.8</v>
      </c>
      <c r="AA19" s="74"/>
      <c r="AB19" s="75"/>
      <c r="AC19" s="72"/>
    </row>
    <row r="20" spans="24:29" ht="18.75">
      <c r="X20" s="89">
        <v>2553</v>
      </c>
      <c r="Y20" s="117">
        <v>8.55</v>
      </c>
      <c r="Z20" s="118">
        <v>978</v>
      </c>
      <c r="AA20" s="74"/>
      <c r="AB20" s="75"/>
      <c r="AC20" s="72"/>
    </row>
    <row r="21" spans="24:29" ht="18.75">
      <c r="X21" s="85">
        <v>2554</v>
      </c>
      <c r="Y21" s="115">
        <v>11.7</v>
      </c>
      <c r="Z21" s="116">
        <v>1460</v>
      </c>
      <c r="AA21" s="74"/>
      <c r="AB21" s="75"/>
      <c r="AC21" s="72"/>
    </row>
    <row r="22" spans="24:29" ht="18.75">
      <c r="X22" s="89">
        <v>2555</v>
      </c>
      <c r="Y22" s="119">
        <v>6.05</v>
      </c>
      <c r="Z22" s="116">
        <v>704.75</v>
      </c>
      <c r="AA22" s="74"/>
      <c r="AB22" s="75"/>
      <c r="AC22" s="72"/>
    </row>
    <row r="23" spans="24:29" ht="18.75">
      <c r="X23" s="85">
        <v>2556</v>
      </c>
      <c r="Y23" s="119">
        <v>8.92</v>
      </c>
      <c r="Z23" s="116">
        <v>1130.8</v>
      </c>
      <c r="AA23" s="74"/>
      <c r="AB23" s="75"/>
      <c r="AC23" s="72"/>
    </row>
    <row r="24" spans="24:29" ht="18.75">
      <c r="X24" s="89">
        <v>2557</v>
      </c>
      <c r="Y24" s="119">
        <v>8.36</v>
      </c>
      <c r="Z24" s="116">
        <v>1019</v>
      </c>
      <c r="AA24" s="74"/>
      <c r="AB24" s="75"/>
      <c r="AC24" s="72"/>
    </row>
    <row r="25" spans="24:29" ht="18.75">
      <c r="X25" s="85">
        <v>2558</v>
      </c>
      <c r="Y25" s="119">
        <v>5.35</v>
      </c>
      <c r="Z25" s="116">
        <v>583.5</v>
      </c>
      <c r="AA25" s="74"/>
      <c r="AB25" s="75"/>
      <c r="AC25" s="72"/>
    </row>
    <row r="26" spans="24:29" ht="18.75">
      <c r="X26" s="89">
        <v>2559</v>
      </c>
      <c r="Y26" s="119">
        <v>9.35</v>
      </c>
      <c r="Z26" s="116">
        <v>1147.5</v>
      </c>
      <c r="AA26" s="74"/>
      <c r="AB26" s="75"/>
      <c r="AC26" s="72"/>
    </row>
    <row r="27" spans="24:29" ht="18.75">
      <c r="X27" s="85">
        <v>2560</v>
      </c>
      <c r="Y27" s="119">
        <v>6.87</v>
      </c>
      <c r="Z27" s="116">
        <v>697.25</v>
      </c>
      <c r="AA27" s="74"/>
      <c r="AB27" s="75"/>
      <c r="AC27" s="72"/>
    </row>
    <row r="28" spans="24:29" ht="18.75">
      <c r="X28" s="89">
        <v>2561</v>
      </c>
      <c r="Y28" s="119">
        <v>10.95</v>
      </c>
      <c r="Z28" s="116">
        <v>1493</v>
      </c>
      <c r="AA28" s="74"/>
      <c r="AB28" s="75"/>
      <c r="AC28" s="72"/>
    </row>
    <row r="29" spans="24:29" ht="18.75">
      <c r="X29" s="85">
        <v>2562</v>
      </c>
      <c r="Y29" s="119">
        <v>7.59</v>
      </c>
      <c r="Z29" s="116">
        <v>865.95</v>
      </c>
      <c r="AA29" s="74"/>
      <c r="AB29" s="75"/>
      <c r="AC29" s="72"/>
    </row>
    <row r="30" spans="24:29" ht="18.75">
      <c r="X30" s="89">
        <v>2563</v>
      </c>
      <c r="Y30" s="119">
        <v>8.05</v>
      </c>
      <c r="Z30" s="116">
        <v>851</v>
      </c>
      <c r="AA30" s="74"/>
      <c r="AB30" s="75"/>
      <c r="AC30" s="72"/>
    </row>
    <row r="31" spans="24:29" ht="18.75">
      <c r="X31" s="85">
        <v>2564</v>
      </c>
      <c r="Y31" s="115">
        <v>7.6</v>
      </c>
      <c r="Z31" s="116">
        <v>762.5</v>
      </c>
      <c r="AA31" s="74"/>
      <c r="AB31" s="75"/>
      <c r="AC31" s="72"/>
    </row>
    <row r="32" spans="24:29" ht="18.75">
      <c r="X32" s="89">
        <v>2565</v>
      </c>
      <c r="Y32" s="119">
        <v>10.59</v>
      </c>
      <c r="Z32" s="116">
        <v>1103.6</v>
      </c>
      <c r="AA32" s="74"/>
      <c r="AB32" s="75"/>
      <c r="AC32" s="72"/>
    </row>
    <row r="33" spans="24:29" ht="18.75">
      <c r="X33" s="85"/>
      <c r="Y33" s="119"/>
      <c r="Z33" s="116"/>
      <c r="AA33" s="74"/>
      <c r="AB33" s="75"/>
      <c r="AC33" s="72"/>
    </row>
    <row r="34" spans="24:29" ht="18.75">
      <c r="X34" s="85"/>
      <c r="Y34" s="119"/>
      <c r="Z34" s="116"/>
      <c r="AA34" s="74"/>
      <c r="AB34" s="75"/>
      <c r="AC34" s="72"/>
    </row>
    <row r="35" spans="24:29" ht="18.75">
      <c r="X35" s="85"/>
      <c r="Y35" s="119"/>
      <c r="Z35" s="116"/>
      <c r="AA35" s="74"/>
      <c r="AB35" s="75"/>
      <c r="AC35" s="72"/>
    </row>
    <row r="36" spans="24:29" ht="18.75">
      <c r="X36" s="85"/>
      <c r="Y36" s="119"/>
      <c r="Z36" s="116"/>
      <c r="AA36" s="74"/>
      <c r="AB36" s="75"/>
      <c r="AC36" s="72"/>
    </row>
    <row r="37" spans="24:29" ht="18.75">
      <c r="X37" s="85"/>
      <c r="Y37" s="119"/>
      <c r="Z37" s="116"/>
      <c r="AA37" s="74"/>
      <c r="AB37" s="75"/>
      <c r="AC37" s="72"/>
    </row>
    <row r="38" spans="24:29" ht="18.75">
      <c r="X38" s="85"/>
      <c r="Y38" s="119"/>
      <c r="Z38" s="116"/>
      <c r="AA38" s="74"/>
      <c r="AB38" s="75"/>
      <c r="AC38" s="72"/>
    </row>
    <row r="39" spans="24:29" ht="18.75">
      <c r="X39" s="85"/>
      <c r="Y39" s="119"/>
      <c r="Z39" s="116"/>
      <c r="AA39" s="74"/>
      <c r="AB39" s="75"/>
      <c r="AC39" s="72"/>
    </row>
    <row r="40" spans="24:29" ht="18.75">
      <c r="X40" s="85"/>
      <c r="Y40" s="119"/>
      <c r="Z40" s="116"/>
      <c r="AA40" s="74"/>
      <c r="AB40" s="75"/>
      <c r="AC40" s="72"/>
    </row>
    <row r="41" spans="24:29" ht="18.75">
      <c r="X41" s="85"/>
      <c r="Y41" s="119"/>
      <c r="Z41" s="116"/>
      <c r="AA41" s="74"/>
      <c r="AB41" s="75"/>
      <c r="AC41" s="72"/>
    </row>
    <row r="42" spans="24:29" ht="18.75">
      <c r="X42" s="85"/>
      <c r="Y42" s="119"/>
      <c r="Z42" s="116"/>
      <c r="AA42" s="74"/>
      <c r="AB42" s="75"/>
      <c r="AC42" s="72"/>
    </row>
    <row r="43" spans="24:29" ht="18.75">
      <c r="X43" s="85"/>
      <c r="Y43" s="119"/>
      <c r="Z43" s="116"/>
      <c r="AA43" s="74"/>
      <c r="AB43" s="75"/>
      <c r="AC43" s="72"/>
    </row>
    <row r="44" spans="24:29" ht="18.75">
      <c r="X44" s="85"/>
      <c r="Y44" s="119"/>
      <c r="Z44" s="116"/>
      <c r="AA44" s="74"/>
      <c r="AB44" s="75"/>
      <c r="AC44" s="72"/>
    </row>
    <row r="45" spans="24:29" ht="18.75">
      <c r="X45" s="85"/>
      <c r="Y45" s="119"/>
      <c r="Z45" s="116"/>
      <c r="AA45" s="74"/>
      <c r="AB45" s="75"/>
      <c r="AC45" s="72"/>
    </row>
    <row r="46" spans="24:29" ht="18.75">
      <c r="X46" s="85"/>
      <c r="Y46" s="119"/>
      <c r="Z46" s="116"/>
      <c r="AA46" s="74"/>
      <c r="AB46" s="75"/>
      <c r="AC46" s="72"/>
    </row>
    <row r="47" spans="24:29" ht="18.75">
      <c r="X47" s="85"/>
      <c r="Y47" s="119"/>
      <c r="Z47" s="116"/>
      <c r="AA47" s="74"/>
      <c r="AB47" s="75"/>
      <c r="AC47" s="72"/>
    </row>
    <row r="48" spans="24:29" ht="18.75">
      <c r="X48" s="85"/>
      <c r="Y48" s="119"/>
      <c r="Z48" s="116"/>
      <c r="AA48" s="74"/>
      <c r="AB48" s="75"/>
      <c r="AC48" s="72"/>
    </row>
    <row r="49" spans="24:29" ht="18.75">
      <c r="X49" s="85"/>
      <c r="Y49" s="119"/>
      <c r="Z49" s="116"/>
      <c r="AA49" s="74"/>
      <c r="AB49" s="75"/>
      <c r="AC49" s="72"/>
    </row>
    <row r="50" spans="24:29" ht="18.75">
      <c r="X50" s="85"/>
      <c r="Y50" s="119"/>
      <c r="Z50" s="116"/>
      <c r="AA50" s="74"/>
      <c r="AB50" s="75"/>
      <c r="AC50" s="72"/>
    </row>
    <row r="51" spans="24:29" ht="18.75">
      <c r="X51" s="85"/>
      <c r="Y51" s="119"/>
      <c r="Z51" s="116"/>
      <c r="AA51" s="74"/>
      <c r="AB51" s="75"/>
      <c r="AC51" s="72"/>
    </row>
    <row r="52" spans="24:29" ht="18.75">
      <c r="X52" s="85"/>
      <c r="Y52" s="74"/>
      <c r="Z52" s="99"/>
      <c r="AA52" s="74"/>
      <c r="AB52" s="75"/>
      <c r="AC52" s="72"/>
    </row>
    <row r="53" spans="24:29" ht="18.75">
      <c r="X53" s="85"/>
      <c r="Y53" s="74"/>
      <c r="Z53" s="99"/>
      <c r="AA53" s="74"/>
      <c r="AB53" s="75"/>
      <c r="AC53" s="72"/>
    </row>
    <row r="54" spans="24:29" ht="18.75">
      <c r="X54" s="85"/>
      <c r="Y54" s="74"/>
      <c r="Z54" s="99"/>
      <c r="AA54" s="74"/>
      <c r="AB54" s="75"/>
      <c r="AC54" s="72"/>
    </row>
    <row r="55" spans="24:29" ht="18.75">
      <c r="X55" s="85"/>
      <c r="Y55" s="74"/>
      <c r="Z55" s="99"/>
      <c r="AA55" s="74"/>
      <c r="AB55" s="75"/>
      <c r="AC55" s="72"/>
    </row>
    <row r="56" spans="24:29" ht="18.75">
      <c r="X56" s="85"/>
      <c r="Y56" s="74"/>
      <c r="Z56" s="99"/>
      <c r="AA56" s="74"/>
      <c r="AB56" s="75"/>
      <c r="AC56" s="72"/>
    </row>
    <row r="57" spans="24:29" ht="18.75">
      <c r="X57" s="85"/>
      <c r="Y57" s="74"/>
      <c r="Z57" s="99"/>
      <c r="AA57" s="74"/>
      <c r="AB57" s="75"/>
      <c r="AC57" s="72"/>
    </row>
    <row r="58" spans="24:29" ht="18.75">
      <c r="X58" s="85"/>
      <c r="Y58" s="74"/>
      <c r="Z58" s="99"/>
      <c r="AA58" s="74"/>
      <c r="AB58" s="75"/>
      <c r="AC58" s="72"/>
    </row>
    <row r="59" spans="24:29" ht="18.75">
      <c r="X59" s="85"/>
      <c r="Y59" s="74"/>
      <c r="Z59" s="99"/>
      <c r="AA59" s="74"/>
      <c r="AB59" s="75"/>
      <c r="AC59" s="72"/>
    </row>
    <row r="60" spans="24:29" ht="18.75">
      <c r="X60" s="85"/>
      <c r="Y60" s="74"/>
      <c r="Z60" s="99"/>
      <c r="AA60" s="74"/>
      <c r="AB60" s="75"/>
      <c r="AC60" s="72"/>
    </row>
    <row r="61" spans="24:29" ht="18.75">
      <c r="X61" s="85"/>
      <c r="Y61" s="74"/>
      <c r="Z61" s="99"/>
      <c r="AA61" s="74"/>
      <c r="AB61" s="75"/>
      <c r="AC61" s="72"/>
    </row>
    <row r="62" spans="24:29" ht="18.75">
      <c r="X62" s="85"/>
      <c r="Y62" s="74"/>
      <c r="Z62" s="99"/>
      <c r="AA62" s="74"/>
      <c r="AB62" s="75"/>
      <c r="AC62" s="72"/>
    </row>
    <row r="63" spans="24:29" ht="18.75">
      <c r="X63" s="85"/>
      <c r="Y63" s="74"/>
      <c r="Z63" s="99"/>
      <c r="AA63" s="74"/>
      <c r="AB63" s="75"/>
      <c r="AC63" s="72"/>
    </row>
    <row r="64" spans="24:29" ht="18.75">
      <c r="X64" s="85"/>
      <c r="Y64" s="74"/>
      <c r="Z64" s="99"/>
      <c r="AA64" s="74"/>
      <c r="AB64" s="75"/>
      <c r="AC64" s="72"/>
    </row>
    <row r="65" spans="24:29" ht="18.75">
      <c r="X65" s="85"/>
      <c r="Y65" s="74"/>
      <c r="Z65" s="99"/>
      <c r="AA65" s="74"/>
      <c r="AB65" s="75"/>
      <c r="AC65" s="72"/>
    </row>
    <row r="66" spans="24:29" ht="18.75">
      <c r="X66" s="85"/>
      <c r="Y66" s="74"/>
      <c r="Z66" s="99"/>
      <c r="AA66" s="74"/>
      <c r="AB66" s="75"/>
      <c r="AC66" s="72"/>
    </row>
    <row r="67" spans="24:29" ht="18.75">
      <c r="X67" s="85"/>
      <c r="Y67" s="74"/>
      <c r="Z67" s="99"/>
      <c r="AA67" s="74"/>
      <c r="AB67" s="75"/>
      <c r="AC67" s="72"/>
    </row>
    <row r="68" spans="24:29" ht="18.75">
      <c r="X68" s="85"/>
      <c r="Y68" s="74"/>
      <c r="Z68" s="99"/>
      <c r="AA68" s="74"/>
      <c r="AB68" s="75"/>
      <c r="AC68" s="72"/>
    </row>
    <row r="69" spans="24:29" ht="18.75">
      <c r="X69" s="85"/>
      <c r="Y69" s="74"/>
      <c r="Z69" s="99"/>
      <c r="AA69" s="74"/>
      <c r="AB69" s="75"/>
      <c r="AC69" s="72"/>
    </row>
    <row r="70" spans="24:29" ht="18.75">
      <c r="X70" s="85"/>
      <c r="Y70" s="74"/>
      <c r="Z70" s="99"/>
      <c r="AA70" s="74"/>
      <c r="AB70" s="75"/>
      <c r="AC70" s="72"/>
    </row>
    <row r="71" spans="24:29" ht="18.75">
      <c r="X71" s="85"/>
      <c r="Y71" s="74"/>
      <c r="Z71" s="99"/>
      <c r="AA71" s="74"/>
      <c r="AB71" s="75"/>
      <c r="AC71" s="72"/>
    </row>
    <row r="72" spans="24:29" ht="18.75">
      <c r="X72" s="85"/>
      <c r="Y72" s="74"/>
      <c r="Z72" s="99"/>
      <c r="AA72" s="74"/>
      <c r="AB72" s="75"/>
      <c r="AC72" s="72"/>
    </row>
    <row r="73" spans="24:29" ht="18.75">
      <c r="X73" s="85"/>
      <c r="Y73" s="74"/>
      <c r="Z73" s="99"/>
      <c r="AA73" s="74"/>
      <c r="AB73" s="75"/>
      <c r="AC73" s="72"/>
    </row>
    <row r="74" spans="24:29" ht="18.75">
      <c r="X74" s="85"/>
      <c r="Y74" s="74"/>
      <c r="Z74" s="99"/>
      <c r="AA74" s="74"/>
      <c r="AB74" s="75"/>
      <c r="AC74" s="72"/>
    </row>
    <row r="75" spans="24:29" ht="18.75">
      <c r="X75" s="85"/>
      <c r="Y75" s="74"/>
      <c r="Z75" s="99"/>
      <c r="AA75" s="74"/>
      <c r="AB75" s="75"/>
      <c r="AC75" s="72"/>
    </row>
    <row r="76" spans="24:29" ht="18.75">
      <c r="X76" s="90"/>
      <c r="Y76" s="74"/>
      <c r="Z76" s="99"/>
      <c r="AA76" s="74"/>
      <c r="AB76" s="75"/>
      <c r="AC76" s="72"/>
    </row>
    <row r="77" spans="24:29" ht="18.75">
      <c r="X77" s="90"/>
      <c r="Y77" s="74"/>
      <c r="Z77" s="99"/>
      <c r="AA77" s="74"/>
      <c r="AB77" s="75"/>
      <c r="AC77" s="72"/>
    </row>
    <row r="78" spans="24:29" ht="18.75">
      <c r="X78" s="85"/>
      <c r="Y78" s="74"/>
      <c r="Z78" s="99"/>
      <c r="AA78" s="74"/>
      <c r="AB78" s="75"/>
      <c r="AC78" s="72"/>
    </row>
    <row r="79" spans="24:29" ht="18.75">
      <c r="X79" s="85"/>
      <c r="Y79" s="71"/>
      <c r="Z79" s="99"/>
      <c r="AA79" s="74"/>
      <c r="AB79" s="75"/>
      <c r="AC79" s="72"/>
    </row>
    <row r="80" spans="24:29" ht="18.75">
      <c r="X80" s="85"/>
      <c r="Y80" s="71"/>
      <c r="Z80" s="99"/>
      <c r="AA80" s="74"/>
      <c r="AB80" s="75"/>
      <c r="AC80" s="72"/>
    </row>
    <row r="81" spans="24:29" ht="18.75">
      <c r="X81" s="85"/>
      <c r="Y81" s="71"/>
      <c r="Z81" s="99"/>
      <c r="AA81" s="74"/>
      <c r="AB81" s="75"/>
      <c r="AC81" s="72"/>
    </row>
    <row r="82" spans="24:29" ht="18.75">
      <c r="X82" s="85"/>
      <c r="Y82" s="71"/>
      <c r="Z82" s="99"/>
      <c r="AA82" s="74"/>
      <c r="AB82" s="75"/>
      <c r="AC82" s="72"/>
    </row>
    <row r="83" spans="24:29" ht="18.75">
      <c r="X83" s="85"/>
      <c r="Y83" s="71"/>
      <c r="Z83" s="99"/>
      <c r="AA83" s="74"/>
      <c r="AB83" s="75"/>
      <c r="AC83" s="72"/>
    </row>
    <row r="84" spans="24:29" ht="18.75">
      <c r="X84" s="85"/>
      <c r="Y84" s="71"/>
      <c r="Z84" s="99"/>
      <c r="AA84" s="74"/>
      <c r="AB84" s="75"/>
      <c r="AC84" s="72"/>
    </row>
    <row r="85" spans="24:29" ht="18.75">
      <c r="X85" s="85"/>
      <c r="Y85" s="71"/>
      <c r="Z85" s="99"/>
      <c r="AA85" s="74"/>
      <c r="AB85" s="75"/>
      <c r="AC85" s="72"/>
    </row>
    <row r="86" spans="24:29" ht="18.75">
      <c r="X86" s="85"/>
      <c r="Y86" s="71"/>
      <c r="Z86" s="99"/>
      <c r="AA86" s="74"/>
      <c r="AB86" s="75"/>
      <c r="AC86" s="72"/>
    </row>
    <row r="87" spans="24:29" ht="18.75">
      <c r="X87" s="85"/>
      <c r="Y87" s="71"/>
      <c r="Z87" s="99"/>
      <c r="AA87" s="74"/>
      <c r="AB87" s="75"/>
      <c r="AC87" s="72"/>
    </row>
    <row r="88" spans="24:29" ht="18.75">
      <c r="X88" s="85"/>
      <c r="Y88" s="71"/>
      <c r="Z88" s="99"/>
      <c r="AA88" s="74"/>
      <c r="AB88" s="75"/>
      <c r="AC88" s="72"/>
    </row>
    <row r="89" spans="24:29" ht="18.75">
      <c r="X89" s="85"/>
      <c r="Y89" s="71"/>
      <c r="Z89" s="99"/>
      <c r="AA89" s="74"/>
      <c r="AB89" s="75"/>
      <c r="AC89" s="72"/>
    </row>
    <row r="90" spans="24:29" ht="18.75">
      <c r="X90" s="85"/>
      <c r="Y90" s="71"/>
      <c r="Z90" s="99"/>
      <c r="AA90" s="74"/>
      <c r="AB90" s="75"/>
      <c r="AC90" s="72"/>
    </row>
    <row r="91" spans="24:29" ht="18.75">
      <c r="X91" s="85"/>
      <c r="Y91" s="71"/>
      <c r="Z91" s="99"/>
      <c r="AA91" s="74"/>
      <c r="AB91" s="75"/>
      <c r="AC91" s="72"/>
    </row>
    <row r="92" spans="24:29" ht="18.75">
      <c r="X92" s="85"/>
      <c r="Y92" s="71"/>
      <c r="Z92" s="99"/>
      <c r="AA92" s="74"/>
      <c r="AB92" s="75"/>
      <c r="AC92" s="72"/>
    </row>
    <row r="93" spans="24:29" ht="18.75">
      <c r="X93" s="85"/>
      <c r="Y93" s="71"/>
      <c r="Z93" s="99"/>
      <c r="AA93" s="74"/>
      <c r="AB93" s="75"/>
      <c r="AC93" s="72"/>
    </row>
    <row r="94" spans="24:29" ht="18.75">
      <c r="X94" s="89"/>
      <c r="Y94" s="73"/>
      <c r="Z94" s="100"/>
      <c r="AA94" s="76"/>
      <c r="AB94" s="77"/>
      <c r="AC94" s="72"/>
    </row>
    <row r="95" spans="24:29" ht="18.75">
      <c r="X95" s="85"/>
      <c r="Y95" s="71"/>
      <c r="Z95" s="99"/>
      <c r="AA95" s="74"/>
      <c r="AB95" s="75"/>
      <c r="AC95" s="72"/>
    </row>
    <row r="96" spans="24:28" ht="18.75">
      <c r="X96" s="85"/>
      <c r="Y96" s="71"/>
      <c r="Z96" s="99"/>
      <c r="AA96" s="74"/>
      <c r="AB96" s="75"/>
    </row>
    <row r="97" spans="24:28" ht="18.75">
      <c r="X97" s="85"/>
      <c r="Y97" s="71"/>
      <c r="Z97" s="99"/>
      <c r="AA97" s="74"/>
      <c r="AB97" s="75"/>
    </row>
    <row r="98" spans="24:28" ht="18.75">
      <c r="X98" s="85"/>
      <c r="Y98" s="71"/>
      <c r="Z98" s="99"/>
      <c r="AA98" s="74"/>
      <c r="AB98" s="75"/>
    </row>
    <row r="99" spans="24:28" ht="18.75">
      <c r="X99" s="85"/>
      <c r="Y99" s="71"/>
      <c r="Z99" s="99"/>
      <c r="AA99" s="74"/>
      <c r="AB99" s="75"/>
    </row>
    <row r="100" spans="24:28" ht="18.75">
      <c r="X100" s="85"/>
      <c r="Y100" s="71"/>
      <c r="Z100" s="99"/>
      <c r="AA100" s="74"/>
      <c r="AB100" s="75"/>
    </row>
    <row r="101" spans="24:28" ht="18.75">
      <c r="X101" s="91"/>
      <c r="Y101" s="78"/>
      <c r="Z101" s="101"/>
      <c r="AA101" s="79"/>
      <c r="AB101" s="8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2010-06-10T04:32:06Z</cp:lastPrinted>
  <dcterms:created xsi:type="dcterms:W3CDTF">1997-09-23T08:00:30Z</dcterms:created>
  <dcterms:modified xsi:type="dcterms:W3CDTF">2023-05-29T08:18:43Z</dcterms:modified>
  <cp:category/>
  <cp:version/>
  <cp:contentType/>
  <cp:contentStatus/>
</cp:coreProperties>
</file>