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N.49" sheetId="1" r:id="rId1"/>
    <sheet name="ปริมาณน้ำสูงสุด" sheetId="2" r:id="rId2"/>
    <sheet name="Data N.49" sheetId="3" r:id="rId3"/>
  </sheets>
  <definedNames>
    <definedName name="Print_Area_MI">#REF!</definedName>
    <definedName name="_xlnm.Print_Titles" localSheetId="2">'Data N.49'!$1:$8</definedName>
  </definedNames>
  <calcPr fullCalcOnLoad="1"/>
</workbook>
</file>

<file path=xl/sharedStrings.xml><?xml version="1.0" encoding="utf-8"?>
<sst xmlns="http://schemas.openxmlformats.org/spreadsheetml/2006/main" count="44" uniqueCount="21">
  <si>
    <t>_</t>
  </si>
  <si>
    <t xml:space="preserve">       ปริมาณน้ำรายปี</t>
  </si>
  <si>
    <t xml:space="preserve"> </t>
  </si>
  <si>
    <t>สถานี :  N.49  น้ำยาว  บ้านน้ำยาว  อ.ปัว จ.น่าน</t>
  </si>
  <si>
    <t>พื้นที่รับน้ำ   153    ตร.กม.</t>
  </si>
  <si>
    <t>ตลิ่งฝั่งซ้าย  273.196  ม.(ร.ท.ก.) ตลิ่งฝั่งขวา  275.270  ม.(ร.ท.ก.) ท้องน้ำ 264.325 ม.(ร.ท.ก.)  ศูนย์เสาระดับน้ำ  263.983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</si>
  <si>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</si>
  <si>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</si>
  <si>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</si>
  <si>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</si>
  <si>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</si>
  <si>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</si>
  <si>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</si>
  <si>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</si>
  <si>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</si>
  <si>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</si>
  <si>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</si>
  <si>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</si>
  <si>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</si>
  <si>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</si>
  <si>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r>
      <t>หมายเหตุ</t>
    </r>
    <r>
      <rPr>
        <b/>
        <sz val="15"/>
        <rFont val="AngsanaUPC"/>
        <family val="1"/>
      </rPr>
      <t xml:space="preserve"> </t>
    </r>
    <r>
      <rPr>
        <sz val="15"/>
        <rFont val="AngsanaUPC"/>
        <family val="1"/>
      </rPr>
      <t>1. ปีน้ำเริ่มตั้งแต่ 1 เม.ย.ถึง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</si>
</sst>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0.000"/>
    <numFmt numFmtId="193" formatCode="d\ \ด\ด\ด"/>
    <numFmt numFmtId="194" formatCode="d\ mmm"/>
    <numFmt numFmtId="195" formatCode="bbbb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8"/>
      <name val="AngsanaUPC"/>
      <family val="1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sz val="12"/>
      <name val="AngsanaUPC"/>
      <family val="1"/>
    </font>
    <font>
      <sz val="12"/>
      <color indexed="10"/>
      <name val="AngsanaUPC"/>
      <family val="1"/>
    </font>
    <font>
      <b/>
      <u val="single"/>
      <sz val="15"/>
      <name val="AngsanaUPC"/>
      <family val="1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4" fillId="11" borderId="5" applyNumberFormat="0" applyAlignment="0" applyProtection="0"/>
    <xf numFmtId="0" fontId="0" fillId="4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00">
    <xf numFmtId="189" fontId="0" fillId="0" borderId="0" xfId="0" applyAlignment="1">
      <alignment/>
    </xf>
    <xf numFmtId="0" fontId="28" fillId="0" borderId="0" xfId="46" applyFont="1">
      <alignment/>
      <protection/>
    </xf>
    <xf numFmtId="193" fontId="29" fillId="0" borderId="0" xfId="46" applyNumberFormat="1" applyFont="1" applyAlignment="1">
      <alignment horizontal="centerContinuous"/>
      <protection/>
    </xf>
    <xf numFmtId="2" fontId="28" fillId="0" borderId="0" xfId="46" applyNumberFormat="1" applyFont="1" applyAlignment="1">
      <alignment horizontal="centerContinuous"/>
      <protection/>
    </xf>
    <xf numFmtId="193" fontId="28" fillId="0" borderId="0" xfId="46" applyNumberFormat="1" applyFont="1" applyAlignment="1">
      <alignment horizontal="centerContinuous"/>
      <protection/>
    </xf>
    <xf numFmtId="0" fontId="28" fillId="0" borderId="0" xfId="46" applyFont="1" applyAlignment="1">
      <alignment horizontal="center"/>
      <protection/>
    </xf>
    <xf numFmtId="2" fontId="28" fillId="0" borderId="0" xfId="46" applyNumberFormat="1" applyFont="1">
      <alignment/>
      <protection/>
    </xf>
    <xf numFmtId="193" fontId="28" fillId="0" borderId="0" xfId="46" applyNumberFormat="1" applyFont="1" applyAlignment="1">
      <alignment horizontal="right"/>
      <protection/>
    </xf>
    <xf numFmtId="2" fontId="28" fillId="0" borderId="0" xfId="46" applyNumberFormat="1" applyFont="1" applyAlignment="1">
      <alignment horizontal="center"/>
      <protection/>
    </xf>
    <xf numFmtId="193" fontId="28" fillId="0" borderId="0" xfId="46" applyNumberFormat="1" applyFont="1" applyAlignment="1">
      <alignment horizontal="center"/>
      <protection/>
    </xf>
    <xf numFmtId="2" fontId="28" fillId="0" borderId="0" xfId="46" applyNumberFormat="1" applyFont="1" applyAlignment="1">
      <alignment horizontal="right"/>
      <protection/>
    </xf>
    <xf numFmtId="193" fontId="28" fillId="0" borderId="0" xfId="46" applyNumberFormat="1" applyFont="1">
      <alignment/>
      <protection/>
    </xf>
    <xf numFmtId="0" fontId="29" fillId="0" borderId="0" xfId="46" applyFont="1" applyAlignment="1">
      <alignment horizontal="left"/>
      <protection/>
    </xf>
    <xf numFmtId="2" fontId="29" fillId="0" borderId="0" xfId="46" applyNumberFormat="1" applyFont="1">
      <alignment/>
      <protection/>
    </xf>
    <xf numFmtId="193" fontId="29" fillId="0" borderId="0" xfId="46" applyNumberFormat="1" applyFont="1" applyAlignment="1">
      <alignment horizontal="right"/>
      <protection/>
    </xf>
    <xf numFmtId="0" fontId="29" fillId="0" borderId="0" xfId="46" applyFont="1">
      <alignment/>
      <protection/>
    </xf>
    <xf numFmtId="193" fontId="29" fillId="0" borderId="0" xfId="46" applyNumberFormat="1" applyFont="1">
      <alignment/>
      <protection/>
    </xf>
    <xf numFmtId="2" fontId="29" fillId="0" borderId="0" xfId="46" applyNumberFormat="1" applyFont="1" applyAlignment="1">
      <alignment horizontal="right"/>
      <protection/>
    </xf>
    <xf numFmtId="193" fontId="29" fillId="0" borderId="0" xfId="46" applyNumberFormat="1" applyFont="1" applyAlignment="1">
      <alignment horizontal="center"/>
      <protection/>
    </xf>
    <xf numFmtId="195" fontId="28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2" fontId="29" fillId="0" borderId="0" xfId="46" applyNumberFormat="1" applyFont="1" applyAlignment="1">
      <alignment horizontal="left"/>
      <protection/>
    </xf>
    <xf numFmtId="2" fontId="29" fillId="0" borderId="0" xfId="46" applyNumberFormat="1" applyFont="1" applyAlignment="1">
      <alignment horizontal="center"/>
      <protection/>
    </xf>
    <xf numFmtId="0" fontId="29" fillId="0" borderId="10" xfId="46" applyFont="1" applyBorder="1" applyAlignment="1">
      <alignment horizontal="center"/>
      <protection/>
    </xf>
    <xf numFmtId="2" fontId="29" fillId="0" borderId="11" xfId="46" applyNumberFormat="1" applyFont="1" applyBorder="1" applyAlignment="1">
      <alignment horizontal="centerContinuous"/>
      <protection/>
    </xf>
    <xf numFmtId="0" fontId="29" fillId="0" borderId="11" xfId="46" applyFont="1" applyBorder="1" applyAlignment="1">
      <alignment horizontal="centerContinuous"/>
      <protection/>
    </xf>
    <xf numFmtId="193" fontId="29" fillId="0" borderId="11" xfId="46" applyNumberFormat="1" applyFont="1" applyBorder="1" applyAlignment="1">
      <alignment horizontal="centerContinuous"/>
      <protection/>
    </xf>
    <xf numFmtId="193" fontId="29" fillId="0" borderId="12" xfId="46" applyNumberFormat="1" applyFont="1" applyBorder="1" applyAlignment="1">
      <alignment horizontal="centerContinuous"/>
      <protection/>
    </xf>
    <xf numFmtId="193" fontId="29" fillId="0" borderId="13" xfId="46" applyNumberFormat="1" applyFont="1" applyBorder="1" applyAlignment="1">
      <alignment horizontal="centerContinuous"/>
      <protection/>
    </xf>
    <xf numFmtId="2" fontId="29" fillId="0" borderId="14" xfId="46" applyNumberFormat="1" applyFont="1" applyBorder="1" applyAlignment="1">
      <alignment horizontal="centerContinuous"/>
      <protection/>
    </xf>
    <xf numFmtId="2" fontId="29" fillId="0" borderId="15" xfId="46" applyNumberFormat="1" applyFont="1" applyBorder="1" applyAlignment="1">
      <alignment horizontal="centerContinuous"/>
      <protection/>
    </xf>
    <xf numFmtId="192" fontId="28" fillId="0" borderId="0" xfId="46" applyNumberFormat="1" applyFont="1">
      <alignment/>
      <protection/>
    </xf>
    <xf numFmtId="0" fontId="29" fillId="0" borderId="16" xfId="46" applyFont="1" applyBorder="1" applyAlignment="1">
      <alignment horizontal="center"/>
      <protection/>
    </xf>
    <xf numFmtId="2" fontId="29" fillId="0" borderId="17" xfId="46" applyNumberFormat="1" applyFont="1" applyBorder="1" applyAlignment="1">
      <alignment horizontal="centerContinuous"/>
      <protection/>
    </xf>
    <xf numFmtId="0" fontId="29" fillId="0" borderId="18" xfId="46" applyFont="1" applyBorder="1" applyAlignment="1">
      <alignment horizontal="centerContinuous"/>
      <protection/>
    </xf>
    <xf numFmtId="193" fontId="29" fillId="0" borderId="17" xfId="46" applyNumberFormat="1" applyFont="1" applyBorder="1" applyAlignment="1">
      <alignment horizontal="centerContinuous"/>
      <protection/>
    </xf>
    <xf numFmtId="0" fontId="29" fillId="0" borderId="17" xfId="46" applyFont="1" applyBorder="1" applyAlignment="1">
      <alignment horizontal="centerContinuous"/>
      <protection/>
    </xf>
    <xf numFmtId="193" fontId="29" fillId="0" borderId="19" xfId="46" applyNumberFormat="1" applyFont="1" applyBorder="1" applyAlignment="1">
      <alignment horizontal="centerContinuous"/>
      <protection/>
    </xf>
    <xf numFmtId="2" fontId="29" fillId="0" borderId="18" xfId="46" applyNumberFormat="1" applyFont="1" applyBorder="1" applyAlignment="1">
      <alignment horizontal="centerContinuous"/>
      <protection/>
    </xf>
    <xf numFmtId="2" fontId="29" fillId="0" borderId="16" xfId="46" applyNumberFormat="1" applyFont="1" applyBorder="1" applyAlignment="1">
      <alignment horizontal="center"/>
      <protection/>
    </xf>
    <xf numFmtId="2" fontId="29" fillId="0" borderId="20" xfId="46" applyNumberFormat="1" applyFont="1" applyBorder="1">
      <alignment/>
      <protection/>
    </xf>
    <xf numFmtId="193" fontId="29" fillId="0" borderId="20" xfId="46" applyNumberFormat="1" applyFont="1" applyBorder="1" applyAlignment="1">
      <alignment horizontal="center"/>
      <protection/>
    </xf>
    <xf numFmtId="2" fontId="29" fillId="0" borderId="20" xfId="46" applyNumberFormat="1" applyFont="1" applyBorder="1" applyAlignment="1">
      <alignment horizontal="left"/>
      <protection/>
    </xf>
    <xf numFmtId="2" fontId="29" fillId="0" borderId="20" xfId="46" applyNumberFormat="1" applyFont="1" applyBorder="1" applyAlignment="1">
      <alignment horizontal="center"/>
      <protection/>
    </xf>
    <xf numFmtId="193" fontId="29" fillId="0" borderId="16" xfId="46" applyNumberFormat="1" applyFont="1" applyBorder="1" applyAlignment="1">
      <alignment horizontal="center"/>
      <protection/>
    </xf>
    <xf numFmtId="0" fontId="29" fillId="0" borderId="19" xfId="46" applyFont="1" applyBorder="1">
      <alignment/>
      <protection/>
    </xf>
    <xf numFmtId="2" fontId="29" fillId="0" borderId="17" xfId="46" applyNumberFormat="1" applyFont="1" applyBorder="1">
      <alignment/>
      <protection/>
    </xf>
    <xf numFmtId="2" fontId="29" fillId="0" borderId="17" xfId="46" applyNumberFormat="1" applyFont="1" applyBorder="1" applyAlignment="1">
      <alignment horizontal="center"/>
      <protection/>
    </xf>
    <xf numFmtId="193" fontId="29" fillId="0" borderId="17" xfId="46" applyNumberFormat="1" applyFont="1" applyBorder="1" applyAlignment="1">
      <alignment horizontal="right"/>
      <protection/>
    </xf>
    <xf numFmtId="193" fontId="29" fillId="0" borderId="17" xfId="46" applyNumberFormat="1" applyFont="1" applyBorder="1" applyAlignment="1">
      <alignment horizontal="center"/>
      <protection/>
    </xf>
    <xf numFmtId="193" fontId="29" fillId="0" borderId="19" xfId="46" applyNumberFormat="1" applyFont="1" applyBorder="1">
      <alignment/>
      <protection/>
    </xf>
    <xf numFmtId="0" fontId="28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94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94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2" fontId="30" fillId="0" borderId="0" xfId="46" applyNumberFormat="1" applyFont="1">
      <alignment/>
      <protection/>
    </xf>
    <xf numFmtId="2" fontId="31" fillId="0" borderId="0" xfId="46" applyNumberFormat="1" applyFont="1">
      <alignment/>
      <protection/>
    </xf>
    <xf numFmtId="0" fontId="28" fillId="0" borderId="16" xfId="46" applyFont="1" applyBorder="1">
      <alignment/>
      <protection/>
    </xf>
    <xf numFmtId="2" fontId="0" fillId="0" borderId="28" xfId="46" applyNumberFormat="1" applyFont="1" applyBorder="1" applyAlignment="1">
      <alignment horizontal="right"/>
      <protection/>
    </xf>
    <xf numFmtId="194" fontId="0" fillId="0" borderId="27" xfId="46" applyNumberFormat="1" applyFont="1" applyBorder="1" applyAlignment="1">
      <alignment horizontal="right"/>
      <protection/>
    </xf>
    <xf numFmtId="2" fontId="0" fillId="18" borderId="21" xfId="46" applyNumberFormat="1" applyFont="1" applyFill="1" applyBorder="1" applyAlignment="1">
      <alignment horizontal="right"/>
      <protection/>
    </xf>
    <xf numFmtId="193" fontId="0" fillId="0" borderId="27" xfId="46" applyNumberFormat="1" applyFont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0" fontId="0" fillId="0" borderId="22" xfId="46" applyFont="1" applyBorder="1" applyAlignment="1">
      <alignment horizontal="right"/>
      <protection/>
    </xf>
    <xf numFmtId="0" fontId="0" fillId="0" borderId="27" xfId="46" applyFont="1" applyBorder="1" applyAlignment="1">
      <alignment horizontal="right"/>
      <protection/>
    </xf>
    <xf numFmtId="0" fontId="0" fillId="0" borderId="0" xfId="46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0" fontId="0" fillId="0" borderId="22" xfId="46" applyNumberFormat="1" applyFont="1" applyBorder="1" applyAlignment="1">
      <alignment horizontal="right"/>
      <protection/>
    </xf>
    <xf numFmtId="2" fontId="0" fillId="0" borderId="0" xfId="46" applyNumberFormat="1" applyFont="1" applyBorder="1">
      <alignment/>
      <protection/>
    </xf>
    <xf numFmtId="0" fontId="0" fillId="0" borderId="21" xfId="46" applyFont="1" applyBorder="1" applyAlignment="1">
      <alignment horizontal="right"/>
      <protection/>
    </xf>
    <xf numFmtId="2" fontId="0" fillId="0" borderId="21" xfId="46" applyNumberFormat="1" applyFont="1" applyBorder="1">
      <alignment/>
      <protection/>
    </xf>
    <xf numFmtId="0" fontId="0" fillId="0" borderId="22" xfId="46" applyFont="1" applyBorder="1">
      <alignment/>
      <protection/>
    </xf>
    <xf numFmtId="194" fontId="0" fillId="0" borderId="23" xfId="46" applyNumberFormat="1" applyFont="1" applyBorder="1">
      <alignment/>
      <protection/>
    </xf>
    <xf numFmtId="0" fontId="0" fillId="0" borderId="28" xfId="46" applyFont="1" applyBorder="1">
      <alignment/>
      <protection/>
    </xf>
    <xf numFmtId="2" fontId="0" fillId="0" borderId="22" xfId="46" applyNumberFormat="1" applyFont="1" applyBorder="1">
      <alignment/>
      <protection/>
    </xf>
    <xf numFmtId="194" fontId="0" fillId="0" borderId="27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0" fontId="0" fillId="0" borderId="21" xfId="46" applyFont="1" applyBorder="1">
      <alignment/>
      <protection/>
    </xf>
    <xf numFmtId="0" fontId="0" fillId="0" borderId="27" xfId="46" applyFont="1" applyBorder="1">
      <alignment/>
      <protection/>
    </xf>
    <xf numFmtId="0" fontId="28" fillId="0" borderId="0" xfId="46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30" fillId="0" borderId="0" xfId="46" applyFont="1">
      <alignment/>
      <protection/>
    </xf>
    <xf numFmtId="0" fontId="0" fillId="0" borderId="0" xfId="46" applyFont="1">
      <alignment/>
      <protection/>
    </xf>
    <xf numFmtId="193" fontId="0" fillId="0" borderId="23" xfId="46" applyNumberFormat="1" applyFont="1" applyBorder="1">
      <alignment/>
      <protection/>
    </xf>
    <xf numFmtId="193" fontId="0" fillId="0" borderId="27" xfId="46" applyNumberFormat="1" applyFont="1" applyBorder="1">
      <alignment/>
      <protection/>
    </xf>
    <xf numFmtId="0" fontId="28" fillId="0" borderId="19" xfId="46" applyFont="1" applyBorder="1">
      <alignment/>
      <protection/>
    </xf>
    <xf numFmtId="2" fontId="28" fillId="0" borderId="29" xfId="46" applyNumberFormat="1" applyFont="1" applyBorder="1">
      <alignment/>
      <protection/>
    </xf>
    <xf numFmtId="193" fontId="32" fillId="0" borderId="30" xfId="46" applyNumberFormat="1" applyFont="1" applyBorder="1">
      <alignment/>
      <protection/>
    </xf>
    <xf numFmtId="193" fontId="28" fillId="0" borderId="31" xfId="46" applyNumberFormat="1" applyFont="1" applyBorder="1">
      <alignment/>
      <protection/>
    </xf>
    <xf numFmtId="0" fontId="28" fillId="0" borderId="32" xfId="46" applyFont="1" applyBorder="1">
      <alignment/>
      <protection/>
    </xf>
    <xf numFmtId="2" fontId="28" fillId="0" borderId="30" xfId="46" applyNumberFormat="1" applyFont="1" applyBorder="1">
      <alignment/>
      <protection/>
    </xf>
    <xf numFmtId="193" fontId="28" fillId="0" borderId="33" xfId="46" applyNumberFormat="1" applyFont="1" applyBorder="1">
      <alignment/>
      <protection/>
    </xf>
    <xf numFmtId="0" fontId="28" fillId="0" borderId="29" xfId="46" applyFont="1" applyBorder="1">
      <alignment/>
      <protection/>
    </xf>
    <xf numFmtId="0" fontId="28" fillId="0" borderId="30" xfId="46" applyFont="1" applyBorder="1">
      <alignment/>
      <protection/>
    </xf>
    <xf numFmtId="2" fontId="28" fillId="0" borderId="32" xfId="46" applyNumberFormat="1" applyFont="1" applyBorder="1">
      <alignment/>
      <protection/>
    </xf>
    <xf numFmtId="2" fontId="28" fillId="0" borderId="33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N49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กราฟระดับน้ำสูงสุด - ต่ำสุดรายปี
สถานี N.49 น้ำยาว บ้านน้ำยาว อ.ปัว จ.น่าน</a:t>
            </a:r>
          </a:p>
        </c:rich>
      </c:tx>
      <c:layout>
        <c:manualLayout>
          <c:xMode val="factor"/>
          <c:yMode val="factor"/>
          <c:x val="0.00225"/>
          <c:y val="0.030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65"/>
          <c:w val="0.8125"/>
          <c:h val="0.680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N.49'!$A$9:$A$47</c:f>
              <c:numCache>
                <c:ptCount val="39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</c:numCache>
            </c:numRef>
          </c:cat>
          <c:val>
            <c:numRef>
              <c:f>'Data N.49'!$Q$9:$Q$47</c:f>
              <c:numCache>
                <c:ptCount val="39"/>
                <c:pt idx="0">
                  <c:v>2.9</c:v>
                </c:pt>
                <c:pt idx="1">
                  <c:v>3.72</c:v>
                </c:pt>
                <c:pt idx="2">
                  <c:v>4.4</c:v>
                </c:pt>
                <c:pt idx="3">
                  <c:v>2.8</c:v>
                </c:pt>
                <c:pt idx="4">
                  <c:v>3.1</c:v>
                </c:pt>
                <c:pt idx="5">
                  <c:v>2.78</c:v>
                </c:pt>
                <c:pt idx="6">
                  <c:v>3.4</c:v>
                </c:pt>
                <c:pt idx="7">
                  <c:v>3.58</c:v>
                </c:pt>
                <c:pt idx="8">
                  <c:v>2.78</c:v>
                </c:pt>
                <c:pt idx="9">
                  <c:v>3.68</c:v>
                </c:pt>
                <c:pt idx="10">
                  <c:v>3</c:v>
                </c:pt>
                <c:pt idx="11">
                  <c:v>2.75</c:v>
                </c:pt>
                <c:pt idx="12">
                  <c:v>3.26</c:v>
                </c:pt>
                <c:pt idx="13">
                  <c:v>3.41</c:v>
                </c:pt>
                <c:pt idx="14">
                  <c:v>3.48</c:v>
                </c:pt>
                <c:pt idx="15">
                  <c:v>3.33</c:v>
                </c:pt>
                <c:pt idx="16">
                  <c:v>3.95</c:v>
                </c:pt>
                <c:pt idx="17">
                  <c:v>3.07</c:v>
                </c:pt>
                <c:pt idx="18">
                  <c:v>4.16</c:v>
                </c:pt>
                <c:pt idx="19">
                  <c:v>3.4</c:v>
                </c:pt>
                <c:pt idx="20">
                  <c:v>4</c:v>
                </c:pt>
                <c:pt idx="21">
                  <c:v>4.2</c:v>
                </c:pt>
                <c:pt idx="22">
                  <c:v>3.66</c:v>
                </c:pt>
                <c:pt idx="23">
                  <c:v>4.36</c:v>
                </c:pt>
                <c:pt idx="24">
                  <c:v>3.89</c:v>
                </c:pt>
                <c:pt idx="25">
                  <c:v>4.34699999999998</c:v>
                </c:pt>
                <c:pt idx="26">
                  <c:v>4.197000000000003</c:v>
                </c:pt>
                <c:pt idx="27">
                  <c:v>4.199999999999989</c:v>
                </c:pt>
                <c:pt idx="28">
                  <c:v>4</c:v>
                </c:pt>
                <c:pt idx="29">
                  <c:v>4.300000000000011</c:v>
                </c:pt>
                <c:pt idx="30">
                  <c:v>3.8500000000000227</c:v>
                </c:pt>
                <c:pt idx="31">
                  <c:v>5.416999999999973</c:v>
                </c:pt>
                <c:pt idx="32">
                  <c:v>5.600000000000023</c:v>
                </c:pt>
                <c:pt idx="33">
                  <c:v>4.029999999999973</c:v>
                </c:pt>
                <c:pt idx="34">
                  <c:v>3.836999999999989</c:v>
                </c:pt>
                <c:pt idx="35">
                  <c:v>5.319999999999993</c:v>
                </c:pt>
                <c:pt idx="36">
                  <c:v>3.1000000000000227</c:v>
                </c:pt>
                <c:pt idx="37">
                  <c:v>5</c:v>
                </c:pt>
                <c:pt idx="38">
                  <c:v>4.7099999999999795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N.49'!$A$9:$A$47</c:f>
              <c:numCache>
                <c:ptCount val="39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</c:numCache>
            </c:numRef>
          </c:cat>
          <c:val>
            <c:numRef>
              <c:f>'Data N.49'!$T$9:$T$47</c:f>
              <c:numCache>
                <c:ptCount val="39"/>
                <c:pt idx="0">
                  <c:v>0.78</c:v>
                </c:pt>
                <c:pt idx="1">
                  <c:v>0.78</c:v>
                </c:pt>
                <c:pt idx="2">
                  <c:v>0.84</c:v>
                </c:pt>
                <c:pt idx="3">
                  <c:v>1.31</c:v>
                </c:pt>
                <c:pt idx="4">
                  <c:v>1.2</c:v>
                </c:pt>
                <c:pt idx="5">
                  <c:v>1.31</c:v>
                </c:pt>
                <c:pt idx="6">
                  <c:v>1.26</c:v>
                </c:pt>
                <c:pt idx="7">
                  <c:v>1.24</c:v>
                </c:pt>
                <c:pt idx="8">
                  <c:v>1.21</c:v>
                </c:pt>
                <c:pt idx="9">
                  <c:v>1.21</c:v>
                </c:pt>
                <c:pt idx="10">
                  <c:v>1.24</c:v>
                </c:pt>
                <c:pt idx="11">
                  <c:v>1.27</c:v>
                </c:pt>
                <c:pt idx="12">
                  <c:v>1.29</c:v>
                </c:pt>
                <c:pt idx="13">
                  <c:v>1.27</c:v>
                </c:pt>
                <c:pt idx="14">
                  <c:v>1.3</c:v>
                </c:pt>
                <c:pt idx="15">
                  <c:v>1.35</c:v>
                </c:pt>
                <c:pt idx="16">
                  <c:v>1.4</c:v>
                </c:pt>
                <c:pt idx="17">
                  <c:v>1.44</c:v>
                </c:pt>
                <c:pt idx="18">
                  <c:v>1.35</c:v>
                </c:pt>
                <c:pt idx="19">
                  <c:v>1.34</c:v>
                </c:pt>
                <c:pt idx="20">
                  <c:v>1.34</c:v>
                </c:pt>
                <c:pt idx="21">
                  <c:v>1.37</c:v>
                </c:pt>
                <c:pt idx="22">
                  <c:v>1.39</c:v>
                </c:pt>
                <c:pt idx="23">
                  <c:v>1.33</c:v>
                </c:pt>
                <c:pt idx="24">
                  <c:v>1.22</c:v>
                </c:pt>
                <c:pt idx="25">
                  <c:v>1.1999999999999886</c:v>
                </c:pt>
                <c:pt idx="26">
                  <c:v>1.1370000000000005</c:v>
                </c:pt>
                <c:pt idx="27">
                  <c:v>1.2300000000000182</c:v>
                </c:pt>
                <c:pt idx="28">
                  <c:v>1.1800000000000068</c:v>
                </c:pt>
                <c:pt idx="29">
                  <c:v>1.1669999999999732</c:v>
                </c:pt>
                <c:pt idx="30">
                  <c:v>1.0400000000000205</c:v>
                </c:pt>
                <c:pt idx="31">
                  <c:v>1.0769999999999982</c:v>
                </c:pt>
                <c:pt idx="32">
                  <c:v>1.238999999999976</c:v>
                </c:pt>
                <c:pt idx="33">
                  <c:v>1.329999999999984</c:v>
                </c:pt>
                <c:pt idx="34">
                  <c:v>1.34699999999998</c:v>
                </c:pt>
                <c:pt idx="35">
                  <c:v>1.4599999999999795</c:v>
                </c:pt>
                <c:pt idx="36">
                  <c:v>1.3100000000000023</c:v>
                </c:pt>
                <c:pt idx="37">
                  <c:v>1.2900000000000205</c:v>
                </c:pt>
              </c:numCache>
            </c:numRef>
          </c:val>
        </c:ser>
        <c:overlap val="100"/>
        <c:gapWidth val="50"/>
        <c:axId val="58113408"/>
        <c:axId val="53258625"/>
      </c:barChart>
      <c:catAx>
        <c:axId val="58113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3258625"/>
        <c:crosses val="autoZero"/>
        <c:auto val="1"/>
        <c:lblOffset val="100"/>
        <c:tickLblSkip val="2"/>
        <c:noMultiLvlLbl val="0"/>
      </c:catAx>
      <c:valAx>
        <c:axId val="53258625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8113408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กราฟปริมาณน้ำสูงสุดรายปี
สถานี N.49 น้ำยาว บ้านน้ำยาว อ.ปัว จ.น่าน</a:t>
            </a:r>
          </a:p>
        </c:rich>
      </c:tx>
      <c:layout>
        <c:manualLayout>
          <c:xMode val="factor"/>
          <c:yMode val="factor"/>
          <c:x val="0.0092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21175"/>
          <c:w val="0.84375"/>
          <c:h val="0.70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N.49'!$A$9:$A$46</c:f>
              <c:numCache>
                <c:ptCount val="38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</c:numCache>
            </c:numRef>
          </c:cat>
          <c:val>
            <c:numRef>
              <c:f>'Data N.49'!$C$9:$C$46</c:f>
              <c:numCache>
                <c:ptCount val="38"/>
                <c:pt idx="0">
                  <c:v>255</c:v>
                </c:pt>
                <c:pt idx="1">
                  <c:v>0</c:v>
                </c:pt>
                <c:pt idx="2">
                  <c:v>0</c:v>
                </c:pt>
                <c:pt idx="3">
                  <c:v>214</c:v>
                </c:pt>
                <c:pt idx="4">
                  <c:v>305</c:v>
                </c:pt>
                <c:pt idx="5">
                  <c:v>208</c:v>
                </c:pt>
                <c:pt idx="6">
                  <c:v>353</c:v>
                </c:pt>
                <c:pt idx="7">
                  <c:v>414</c:v>
                </c:pt>
                <c:pt idx="8">
                  <c:v>245</c:v>
                </c:pt>
                <c:pt idx="9">
                  <c:v>467</c:v>
                </c:pt>
                <c:pt idx="10">
                  <c:v>265</c:v>
                </c:pt>
                <c:pt idx="11">
                  <c:v>178</c:v>
                </c:pt>
                <c:pt idx="12">
                  <c:v>329.6</c:v>
                </c:pt>
                <c:pt idx="13">
                  <c:v>411</c:v>
                </c:pt>
                <c:pt idx="14">
                  <c:v>354.8</c:v>
                </c:pt>
                <c:pt idx="15">
                  <c:v>233.7</c:v>
                </c:pt>
                <c:pt idx="16">
                  <c:v>331.5</c:v>
                </c:pt>
                <c:pt idx="17">
                  <c:v>159.75</c:v>
                </c:pt>
                <c:pt idx="18">
                  <c:v>376.2</c:v>
                </c:pt>
                <c:pt idx="19">
                  <c:v>227</c:v>
                </c:pt>
                <c:pt idx="20">
                  <c:v>335</c:v>
                </c:pt>
                <c:pt idx="21">
                  <c:v>398</c:v>
                </c:pt>
                <c:pt idx="22">
                  <c:v>315.4</c:v>
                </c:pt>
                <c:pt idx="23">
                  <c:v>343.2</c:v>
                </c:pt>
                <c:pt idx="24">
                  <c:v>160.95</c:v>
                </c:pt>
                <c:pt idx="25">
                  <c:v>215.83</c:v>
                </c:pt>
                <c:pt idx="26">
                  <c:v>201.89</c:v>
                </c:pt>
                <c:pt idx="27">
                  <c:v>331.77</c:v>
                </c:pt>
                <c:pt idx="28">
                  <c:v>296.1</c:v>
                </c:pt>
                <c:pt idx="29">
                  <c:v>278.28</c:v>
                </c:pt>
                <c:pt idx="30">
                  <c:v>257.61</c:v>
                </c:pt>
                <c:pt idx="31">
                  <c:v>727.89</c:v>
                </c:pt>
                <c:pt idx="32">
                  <c:v>783.24</c:v>
                </c:pt>
                <c:pt idx="33">
                  <c:v>371.2</c:v>
                </c:pt>
                <c:pt idx="34">
                  <c:v>324.4</c:v>
                </c:pt>
                <c:pt idx="35">
                  <c:v>898</c:v>
                </c:pt>
                <c:pt idx="36">
                  <c:v>130.4</c:v>
                </c:pt>
                <c:pt idx="37">
                  <c:v>446</c:v>
                </c:pt>
              </c:numCache>
            </c:numRef>
          </c:val>
        </c:ser>
        <c:gapWidth val="50"/>
        <c:axId val="9565578"/>
        <c:axId val="18981339"/>
      </c:barChart>
      <c:catAx>
        <c:axId val="9565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8981339"/>
        <c:crosses val="autoZero"/>
        <c:auto val="1"/>
        <c:lblOffset val="100"/>
        <c:tickLblSkip val="2"/>
        <c:noMultiLvlLbl val="0"/>
      </c:catAx>
      <c:valAx>
        <c:axId val="18981339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9565578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3"/>
  <sheetViews>
    <sheetView workbookViewId="0" topLeftCell="A43">
      <selection activeCell="S50" sqref="S50:S51"/>
    </sheetView>
  </sheetViews>
  <sheetFormatPr defaultColWidth="8.66015625" defaultRowHeight="21"/>
  <cols>
    <col min="1" max="1" width="5.5" style="1" customWidth="1"/>
    <col min="2" max="2" width="9.5" style="6" customWidth="1"/>
    <col min="3" max="3" width="7.83203125" style="6" customWidth="1"/>
    <col min="4" max="4" width="7.66015625" style="11" customWidth="1"/>
    <col min="5" max="5" width="9.16015625" style="1" customWidth="1"/>
    <col min="6" max="6" width="7.83203125" style="6" customWidth="1"/>
    <col min="7" max="7" width="7.66015625" style="11" customWidth="1"/>
    <col min="8" max="8" width="9.16015625" style="6" customWidth="1"/>
    <col min="9" max="9" width="7.83203125" style="6" customWidth="1"/>
    <col min="10" max="10" width="8.16015625" style="11" customWidth="1"/>
    <col min="11" max="11" width="9.33203125" style="6" customWidth="1"/>
    <col min="12" max="12" width="7.83203125" style="6" customWidth="1"/>
    <col min="13" max="13" width="8.33203125" style="11" customWidth="1"/>
    <col min="14" max="14" width="10.33203125" style="1" customWidth="1"/>
    <col min="15" max="15" width="8.33203125" style="1" customWidth="1"/>
    <col min="16" max="16" width="8.66015625" style="1" customWidth="1"/>
    <col min="17" max="17" width="9.16015625" style="1" customWidth="1"/>
    <col min="18" max="16384" width="8.66015625" style="1" customWidth="1"/>
  </cols>
  <sheetData>
    <row r="1" spans="2:15" ht="21.75">
      <c r="B1" s="2" t="s">
        <v>1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2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3.25" customHeight="1">
      <c r="A3" s="12" t="s">
        <v>3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4</v>
      </c>
      <c r="M3" s="16"/>
      <c r="N3" s="13"/>
      <c r="O3" s="13"/>
      <c r="AN3" s="19">
        <v>29185</v>
      </c>
      <c r="AO3" s="20">
        <v>147.96</v>
      </c>
    </row>
    <row r="4" spans="1:41" ht="22.5" customHeight="1">
      <c r="A4" s="12" t="s">
        <v>5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AN4" s="19">
        <v>29552</v>
      </c>
      <c r="AO4" s="20">
        <v>269.56</v>
      </c>
    </row>
    <row r="5" spans="1:41" ht="21.75">
      <c r="A5" s="23"/>
      <c r="B5" s="24" t="s">
        <v>6</v>
      </c>
      <c r="C5" s="25"/>
      <c r="D5" s="26"/>
      <c r="E5" s="24"/>
      <c r="F5" s="24"/>
      <c r="G5" s="27"/>
      <c r="H5" s="27" t="s">
        <v>7</v>
      </c>
      <c r="I5" s="24"/>
      <c r="J5" s="26"/>
      <c r="K5" s="24"/>
      <c r="L5" s="24"/>
      <c r="M5" s="28"/>
      <c r="N5" s="29" t="s">
        <v>8</v>
      </c>
      <c r="O5" s="30"/>
      <c r="Q5" s="31">
        <v>263.983</v>
      </c>
      <c r="AN5" s="19">
        <v>29919</v>
      </c>
      <c r="AO5" s="20"/>
    </row>
    <row r="6" spans="1:41" ht="21.75">
      <c r="A6" s="32" t="s">
        <v>9</v>
      </c>
      <c r="B6" s="33" t="s">
        <v>10</v>
      </c>
      <c r="C6" s="34"/>
      <c r="D6" s="35"/>
      <c r="E6" s="33" t="s">
        <v>11</v>
      </c>
      <c r="F6" s="36"/>
      <c r="G6" s="35"/>
      <c r="H6" s="33" t="s">
        <v>10</v>
      </c>
      <c r="I6" s="36"/>
      <c r="J6" s="35"/>
      <c r="K6" s="33" t="s">
        <v>11</v>
      </c>
      <c r="L6" s="36"/>
      <c r="M6" s="37"/>
      <c r="N6" s="38" t="s">
        <v>2</v>
      </c>
      <c r="O6" s="33"/>
      <c r="AN6" s="19">
        <v>30286</v>
      </c>
      <c r="AO6" s="20">
        <v>418.84</v>
      </c>
    </row>
    <row r="7" spans="1:41" s="6" customFormat="1" ht="21.75">
      <c r="A7" s="39" t="s">
        <v>12</v>
      </c>
      <c r="B7" s="40" t="s">
        <v>13</v>
      </c>
      <c r="C7" s="40" t="s">
        <v>14</v>
      </c>
      <c r="D7" s="41" t="s">
        <v>15</v>
      </c>
      <c r="E7" s="42" t="s">
        <v>13</v>
      </c>
      <c r="F7" s="40" t="s">
        <v>14</v>
      </c>
      <c r="G7" s="41" t="s">
        <v>15</v>
      </c>
      <c r="H7" s="40" t="s">
        <v>13</v>
      </c>
      <c r="I7" s="42" t="s">
        <v>14</v>
      </c>
      <c r="J7" s="41" t="s">
        <v>15</v>
      </c>
      <c r="K7" s="43" t="s">
        <v>13</v>
      </c>
      <c r="L7" s="43" t="s">
        <v>14</v>
      </c>
      <c r="M7" s="44" t="s">
        <v>15</v>
      </c>
      <c r="N7" s="43" t="s">
        <v>14</v>
      </c>
      <c r="O7" s="43" t="s">
        <v>16</v>
      </c>
      <c r="AN7" s="19">
        <v>30653</v>
      </c>
      <c r="AO7" s="20">
        <v>236.03</v>
      </c>
    </row>
    <row r="8" spans="1:41" ht="21.75">
      <c r="A8" s="45"/>
      <c r="B8" s="46" t="s">
        <v>17</v>
      </c>
      <c r="C8" s="47" t="s">
        <v>18</v>
      </c>
      <c r="D8" s="48"/>
      <c r="E8" s="46" t="s">
        <v>17</v>
      </c>
      <c r="F8" s="47" t="s">
        <v>18</v>
      </c>
      <c r="G8" s="48"/>
      <c r="H8" s="46" t="s">
        <v>17</v>
      </c>
      <c r="I8" s="47" t="s">
        <v>18</v>
      </c>
      <c r="J8" s="49"/>
      <c r="K8" s="46" t="s">
        <v>17</v>
      </c>
      <c r="L8" s="47" t="s">
        <v>18</v>
      </c>
      <c r="M8" s="50"/>
      <c r="N8" s="47" t="s">
        <v>19</v>
      </c>
      <c r="O8" s="46" t="s">
        <v>18</v>
      </c>
      <c r="AN8" s="19">
        <v>31020</v>
      </c>
      <c r="AO8" s="20">
        <v>407.53</v>
      </c>
    </row>
    <row r="9" spans="1:41" ht="18" customHeight="1">
      <c r="A9" s="51">
        <v>2522</v>
      </c>
      <c r="B9" s="52">
        <f aca="true" t="shared" si="0" ref="B9:B33">$Q$5+Q9</f>
        <v>266.883</v>
      </c>
      <c r="C9" s="53">
        <v>255</v>
      </c>
      <c r="D9" s="54">
        <v>34564</v>
      </c>
      <c r="E9" s="55">
        <f aca="true" t="shared" si="1" ref="E9:E33">$Q$5+R9</f>
        <v>266.093</v>
      </c>
      <c r="F9" s="56">
        <v>101</v>
      </c>
      <c r="G9" s="57">
        <v>34564</v>
      </c>
      <c r="H9" s="52">
        <f aca="true" t="shared" si="2" ref="H9:H33">$Q$5+T9</f>
        <v>264.763</v>
      </c>
      <c r="I9" s="53">
        <v>0.3</v>
      </c>
      <c r="J9" s="54">
        <v>34412</v>
      </c>
      <c r="K9" s="55">
        <f aca="true" t="shared" si="3" ref="K9:K33">$Q$5+U9</f>
        <v>264.763</v>
      </c>
      <c r="L9" s="56">
        <v>0.3</v>
      </c>
      <c r="M9" s="57">
        <v>34412</v>
      </c>
      <c r="N9" s="52">
        <v>147.96</v>
      </c>
      <c r="O9" s="58">
        <v>4.691767211999999</v>
      </c>
      <c r="Q9" s="59">
        <v>2.9</v>
      </c>
      <c r="R9" s="59">
        <v>2.11</v>
      </c>
      <c r="T9" s="60">
        <v>0.78</v>
      </c>
      <c r="U9" s="59">
        <v>0.78</v>
      </c>
      <c r="AN9" s="19">
        <v>31387</v>
      </c>
      <c r="AO9" s="20">
        <v>286.49</v>
      </c>
    </row>
    <row r="10" spans="1:41" ht="18" customHeight="1">
      <c r="A10" s="61">
        <v>2523</v>
      </c>
      <c r="B10" s="52">
        <f t="shared" si="0"/>
        <v>267.70300000000003</v>
      </c>
      <c r="C10" s="53" t="s">
        <v>0</v>
      </c>
      <c r="D10" s="54">
        <v>34534</v>
      </c>
      <c r="E10" s="62">
        <f t="shared" si="1"/>
        <v>266.663</v>
      </c>
      <c r="F10" s="53">
        <v>167</v>
      </c>
      <c r="G10" s="63">
        <v>34534</v>
      </c>
      <c r="H10" s="52">
        <f t="shared" si="2"/>
        <v>264.763</v>
      </c>
      <c r="I10" s="53">
        <v>0.32</v>
      </c>
      <c r="J10" s="54">
        <v>34425</v>
      </c>
      <c r="K10" s="62">
        <f t="shared" si="3"/>
        <v>264.763</v>
      </c>
      <c r="L10" s="53">
        <v>0.32</v>
      </c>
      <c r="M10" s="63">
        <v>34425</v>
      </c>
      <c r="N10" s="52">
        <v>269.56</v>
      </c>
      <c r="O10" s="58">
        <v>8.547666732</v>
      </c>
      <c r="Q10" s="59">
        <v>3.72</v>
      </c>
      <c r="R10" s="59">
        <v>2.68</v>
      </c>
      <c r="T10" s="59">
        <v>0.78</v>
      </c>
      <c r="U10" s="59">
        <v>0.78</v>
      </c>
      <c r="AN10" s="19">
        <v>31754</v>
      </c>
      <c r="AO10" s="20">
        <v>226.52</v>
      </c>
    </row>
    <row r="11" spans="1:41" ht="18" customHeight="1">
      <c r="A11" s="61">
        <v>2524</v>
      </c>
      <c r="B11" s="64">
        <f t="shared" si="0"/>
        <v>268.383</v>
      </c>
      <c r="C11" s="53" t="s">
        <v>0</v>
      </c>
      <c r="D11" s="54">
        <v>34520</v>
      </c>
      <c r="E11" s="62">
        <f t="shared" si="1"/>
        <v>266.653</v>
      </c>
      <c r="F11" s="53">
        <v>188</v>
      </c>
      <c r="G11" s="63">
        <v>34551</v>
      </c>
      <c r="H11" s="52">
        <f t="shared" si="2"/>
        <v>264.823</v>
      </c>
      <c r="I11" s="53">
        <v>1.02</v>
      </c>
      <c r="J11" s="54">
        <v>34456</v>
      </c>
      <c r="K11" s="62">
        <f t="shared" si="3"/>
        <v>264.823</v>
      </c>
      <c r="L11" s="53">
        <v>1.02</v>
      </c>
      <c r="M11" s="63">
        <v>34456</v>
      </c>
      <c r="N11" s="52" t="s">
        <v>0</v>
      </c>
      <c r="O11" s="65" t="s">
        <v>0</v>
      </c>
      <c r="Q11" s="59">
        <v>4.4</v>
      </c>
      <c r="R11" s="59">
        <v>2.67</v>
      </c>
      <c r="T11" s="59">
        <v>0.84</v>
      </c>
      <c r="U11" s="59">
        <v>0.84</v>
      </c>
      <c r="AN11" s="19">
        <v>32121</v>
      </c>
      <c r="AO11" s="20">
        <v>99.57</v>
      </c>
    </row>
    <row r="12" spans="1:41" ht="18" customHeight="1">
      <c r="A12" s="61">
        <v>2525</v>
      </c>
      <c r="B12" s="52">
        <f t="shared" si="0"/>
        <v>266.783</v>
      </c>
      <c r="C12" s="53">
        <v>214</v>
      </c>
      <c r="D12" s="54">
        <v>34592</v>
      </c>
      <c r="E12" s="62">
        <f t="shared" si="1"/>
        <v>266.263</v>
      </c>
      <c r="F12" s="53">
        <v>130</v>
      </c>
      <c r="G12" s="63">
        <v>34530</v>
      </c>
      <c r="H12" s="52">
        <f t="shared" si="2"/>
        <v>265.293</v>
      </c>
      <c r="I12" s="53">
        <v>0.26</v>
      </c>
      <c r="J12" s="54">
        <v>34419</v>
      </c>
      <c r="K12" s="62">
        <f t="shared" si="3"/>
        <v>265.293</v>
      </c>
      <c r="L12" s="53">
        <v>0.26</v>
      </c>
      <c r="M12" s="63">
        <v>34419</v>
      </c>
      <c r="N12" s="52">
        <v>418.84</v>
      </c>
      <c r="O12" s="58">
        <v>13.281290748000002</v>
      </c>
      <c r="Q12" s="59">
        <v>2.8</v>
      </c>
      <c r="R12" s="59">
        <v>2.28</v>
      </c>
      <c r="T12" s="59">
        <v>1.31</v>
      </c>
      <c r="U12" s="59">
        <v>1.31</v>
      </c>
      <c r="AN12" s="19">
        <v>32488</v>
      </c>
      <c r="AO12" s="20">
        <v>239.77</v>
      </c>
    </row>
    <row r="13" spans="1:41" ht="18" customHeight="1">
      <c r="A13" s="61">
        <v>2526</v>
      </c>
      <c r="B13" s="52">
        <f t="shared" si="0"/>
        <v>267.083</v>
      </c>
      <c r="C13" s="53">
        <v>305</v>
      </c>
      <c r="D13" s="54">
        <v>34542</v>
      </c>
      <c r="E13" s="62">
        <f t="shared" si="1"/>
        <v>266.563</v>
      </c>
      <c r="F13" s="53">
        <v>157</v>
      </c>
      <c r="G13" s="63">
        <v>34542</v>
      </c>
      <c r="H13" s="52">
        <f t="shared" si="2"/>
        <v>265.183</v>
      </c>
      <c r="I13" s="53">
        <v>0</v>
      </c>
      <c r="J13" s="54">
        <v>37378</v>
      </c>
      <c r="K13" s="62">
        <f t="shared" si="3"/>
        <v>265.263</v>
      </c>
      <c r="L13" s="53">
        <v>0.3</v>
      </c>
      <c r="M13" s="63">
        <v>34394</v>
      </c>
      <c r="N13" s="52">
        <v>236.03</v>
      </c>
      <c r="O13" s="58">
        <v>7.484440491</v>
      </c>
      <c r="Q13" s="59">
        <v>3.1</v>
      </c>
      <c r="R13" s="59">
        <v>2.58</v>
      </c>
      <c r="T13" s="59">
        <v>1.2</v>
      </c>
      <c r="U13" s="59">
        <v>1.28</v>
      </c>
      <c r="AN13" s="19">
        <v>32855</v>
      </c>
      <c r="AO13" s="20">
        <v>237.91</v>
      </c>
    </row>
    <row r="14" spans="1:41" ht="18" customHeight="1">
      <c r="A14" s="61">
        <v>2527</v>
      </c>
      <c r="B14" s="52">
        <f t="shared" si="0"/>
        <v>266.763</v>
      </c>
      <c r="C14" s="53">
        <v>208</v>
      </c>
      <c r="D14" s="54">
        <v>34522</v>
      </c>
      <c r="E14" s="62">
        <f t="shared" si="1"/>
        <v>266.45300000000003</v>
      </c>
      <c r="F14" s="53">
        <v>146</v>
      </c>
      <c r="G14" s="63">
        <v>34529</v>
      </c>
      <c r="H14" s="52">
        <f t="shared" si="2"/>
        <v>265.293</v>
      </c>
      <c r="I14" s="53">
        <v>0.4</v>
      </c>
      <c r="J14" s="54">
        <v>34419</v>
      </c>
      <c r="K14" s="62">
        <f t="shared" si="3"/>
        <v>265.293</v>
      </c>
      <c r="L14" s="53">
        <v>0.4</v>
      </c>
      <c r="M14" s="63">
        <v>34419</v>
      </c>
      <c r="N14" s="52">
        <v>407.53</v>
      </c>
      <c r="O14" s="58">
        <v>12.922654041000003</v>
      </c>
      <c r="Q14" s="59">
        <v>2.78</v>
      </c>
      <c r="R14" s="59">
        <v>2.47</v>
      </c>
      <c r="T14" s="59">
        <v>1.31</v>
      </c>
      <c r="U14" s="59">
        <v>1.31</v>
      </c>
      <c r="AN14" s="19">
        <v>33222</v>
      </c>
      <c r="AO14" s="20">
        <v>241.43</v>
      </c>
    </row>
    <row r="15" spans="1:41" ht="18" customHeight="1">
      <c r="A15" s="61">
        <v>2528</v>
      </c>
      <c r="B15" s="52">
        <f t="shared" si="0"/>
        <v>267.383</v>
      </c>
      <c r="C15" s="53">
        <v>353</v>
      </c>
      <c r="D15" s="54">
        <v>34561</v>
      </c>
      <c r="E15" s="62">
        <f t="shared" si="1"/>
        <v>266.963</v>
      </c>
      <c r="F15" s="53">
        <v>245</v>
      </c>
      <c r="G15" s="63">
        <v>34562</v>
      </c>
      <c r="H15" s="52">
        <f t="shared" si="2"/>
        <v>265.243</v>
      </c>
      <c r="I15" s="53">
        <v>0.2</v>
      </c>
      <c r="J15" s="54">
        <v>34378</v>
      </c>
      <c r="K15" s="62">
        <f t="shared" si="3"/>
        <v>265.243</v>
      </c>
      <c r="L15" s="53">
        <v>0.2</v>
      </c>
      <c r="M15" s="63">
        <v>34378</v>
      </c>
      <c r="N15" s="52">
        <v>286.49</v>
      </c>
      <c r="O15" s="58">
        <v>9.084511952999998</v>
      </c>
      <c r="Q15" s="59">
        <v>3.4</v>
      </c>
      <c r="R15" s="59">
        <v>2.98</v>
      </c>
      <c r="T15" s="59">
        <v>1.26</v>
      </c>
      <c r="U15" s="59">
        <v>1.26</v>
      </c>
      <c r="AN15" s="19">
        <v>33589</v>
      </c>
      <c r="AO15" s="20">
        <v>190.06</v>
      </c>
    </row>
    <row r="16" spans="1:41" ht="18" customHeight="1">
      <c r="A16" s="61">
        <v>2529</v>
      </c>
      <c r="B16" s="52">
        <f t="shared" si="0"/>
        <v>267.563</v>
      </c>
      <c r="C16" s="53">
        <v>414</v>
      </c>
      <c r="D16" s="54">
        <v>34525</v>
      </c>
      <c r="E16" s="62">
        <f t="shared" si="1"/>
        <v>267.063</v>
      </c>
      <c r="F16" s="53">
        <v>278</v>
      </c>
      <c r="G16" s="63">
        <v>34525</v>
      </c>
      <c r="H16" s="52">
        <f t="shared" si="2"/>
        <v>265.223</v>
      </c>
      <c r="I16" s="53">
        <v>0.4</v>
      </c>
      <c r="J16" s="54">
        <v>34355</v>
      </c>
      <c r="K16" s="62">
        <f t="shared" si="3"/>
        <v>265.223</v>
      </c>
      <c r="L16" s="53">
        <v>0.4</v>
      </c>
      <c r="M16" s="63">
        <v>34355</v>
      </c>
      <c r="N16" s="52">
        <v>226.52</v>
      </c>
      <c r="O16" s="58">
        <v>7.182881244000001</v>
      </c>
      <c r="Q16" s="59">
        <v>3.58</v>
      </c>
      <c r="R16" s="59">
        <v>3.08</v>
      </c>
      <c r="T16" s="59">
        <v>1.24</v>
      </c>
      <c r="U16" s="59">
        <v>1.24</v>
      </c>
      <c r="AN16" s="19">
        <v>33956</v>
      </c>
      <c r="AO16" s="20">
        <v>187.99</v>
      </c>
    </row>
    <row r="17" spans="1:41" ht="18" customHeight="1">
      <c r="A17" s="61">
        <v>2530</v>
      </c>
      <c r="B17" s="52">
        <f t="shared" si="0"/>
        <v>266.763</v>
      </c>
      <c r="C17" s="53">
        <v>245</v>
      </c>
      <c r="D17" s="54">
        <v>34569</v>
      </c>
      <c r="E17" s="62">
        <f t="shared" si="1"/>
        <v>266.253</v>
      </c>
      <c r="F17" s="53">
        <v>83</v>
      </c>
      <c r="G17" s="63">
        <v>34569</v>
      </c>
      <c r="H17" s="52">
        <f t="shared" si="2"/>
        <v>265.193</v>
      </c>
      <c r="I17" s="53">
        <v>0.1</v>
      </c>
      <c r="J17" s="54">
        <v>34418</v>
      </c>
      <c r="K17" s="62">
        <f t="shared" si="3"/>
        <v>265.193</v>
      </c>
      <c r="L17" s="53">
        <v>0.1</v>
      </c>
      <c r="M17" s="63">
        <v>34418</v>
      </c>
      <c r="N17" s="52">
        <v>99.57</v>
      </c>
      <c r="O17" s="58">
        <v>3.1573348290000003</v>
      </c>
      <c r="Q17" s="59">
        <v>2.78</v>
      </c>
      <c r="R17" s="59">
        <v>2.27</v>
      </c>
      <c r="T17" s="59">
        <v>1.21</v>
      </c>
      <c r="U17" s="59">
        <v>1.21</v>
      </c>
      <c r="AN17" s="19">
        <v>34323</v>
      </c>
      <c r="AO17" s="20">
        <v>246.77</v>
      </c>
    </row>
    <row r="18" spans="1:41" ht="18" customHeight="1">
      <c r="A18" s="61">
        <v>2531</v>
      </c>
      <c r="B18" s="52">
        <f t="shared" si="0"/>
        <v>267.663</v>
      </c>
      <c r="C18" s="66">
        <v>467</v>
      </c>
      <c r="D18" s="54">
        <v>34520</v>
      </c>
      <c r="E18" s="62">
        <f t="shared" si="1"/>
        <v>266.713</v>
      </c>
      <c r="F18" s="53">
        <v>163.6</v>
      </c>
      <c r="G18" s="63">
        <v>34520</v>
      </c>
      <c r="H18" s="52">
        <f t="shared" si="2"/>
        <v>265.193</v>
      </c>
      <c r="I18" s="53">
        <v>0.66</v>
      </c>
      <c r="J18" s="54">
        <v>34425</v>
      </c>
      <c r="K18" s="62">
        <f t="shared" si="3"/>
        <v>265.193</v>
      </c>
      <c r="L18" s="53">
        <v>0.66</v>
      </c>
      <c r="M18" s="63">
        <v>34425</v>
      </c>
      <c r="N18" s="52">
        <v>239.77</v>
      </c>
      <c r="O18" s="58">
        <v>7.6030347690000015</v>
      </c>
      <c r="Q18" s="59">
        <v>3.68</v>
      </c>
      <c r="R18" s="59">
        <v>2.73</v>
      </c>
      <c r="T18" s="59">
        <v>1.21</v>
      </c>
      <c r="U18" s="59">
        <v>1.21</v>
      </c>
      <c r="AN18" s="19">
        <v>34690</v>
      </c>
      <c r="AO18" s="20">
        <v>425.173</v>
      </c>
    </row>
    <row r="19" spans="1:41" ht="18" customHeight="1">
      <c r="A19" s="61">
        <v>2532</v>
      </c>
      <c r="B19" s="52">
        <f t="shared" si="0"/>
        <v>266.983</v>
      </c>
      <c r="C19" s="53">
        <v>265</v>
      </c>
      <c r="D19" s="54">
        <v>34559</v>
      </c>
      <c r="E19" s="62">
        <f t="shared" si="1"/>
        <v>266.433</v>
      </c>
      <c r="F19" s="53">
        <v>101</v>
      </c>
      <c r="G19" s="63">
        <v>34559</v>
      </c>
      <c r="H19" s="52">
        <f t="shared" si="2"/>
        <v>265.223</v>
      </c>
      <c r="I19" s="53">
        <v>0.66</v>
      </c>
      <c r="J19" s="54">
        <v>37350</v>
      </c>
      <c r="K19" s="62">
        <f t="shared" si="3"/>
        <v>265.223</v>
      </c>
      <c r="L19" s="53">
        <v>0.66</v>
      </c>
      <c r="M19" s="63">
        <v>34430</v>
      </c>
      <c r="N19" s="52">
        <v>237.91</v>
      </c>
      <c r="O19" s="58">
        <v>7.544054727</v>
      </c>
      <c r="Q19" s="59">
        <v>3</v>
      </c>
      <c r="R19" s="59">
        <v>2.45</v>
      </c>
      <c r="T19" s="59">
        <v>1.24</v>
      </c>
      <c r="U19" s="59">
        <v>1.24</v>
      </c>
      <c r="AN19" s="19">
        <v>35057</v>
      </c>
      <c r="AO19" s="20">
        <v>475.14</v>
      </c>
    </row>
    <row r="20" spans="1:41" ht="18" customHeight="1">
      <c r="A20" s="61">
        <v>2533</v>
      </c>
      <c r="B20" s="52">
        <f t="shared" si="0"/>
        <v>266.733</v>
      </c>
      <c r="C20" s="53">
        <v>178</v>
      </c>
      <c r="D20" s="54">
        <v>34545</v>
      </c>
      <c r="E20" s="62">
        <f t="shared" si="1"/>
        <v>266.463</v>
      </c>
      <c r="F20" s="53">
        <v>111.9</v>
      </c>
      <c r="G20" s="63">
        <v>34545</v>
      </c>
      <c r="H20" s="52">
        <f t="shared" si="2"/>
        <v>265.253</v>
      </c>
      <c r="I20" s="53">
        <v>0.69</v>
      </c>
      <c r="J20" s="54">
        <v>34447</v>
      </c>
      <c r="K20" s="62">
        <f t="shared" si="3"/>
        <v>265.253</v>
      </c>
      <c r="L20" s="53">
        <v>0.69</v>
      </c>
      <c r="M20" s="63">
        <v>34447</v>
      </c>
      <c r="N20" s="52">
        <v>241.43</v>
      </c>
      <c r="O20" s="58">
        <v>7.655672870999999</v>
      </c>
      <c r="Q20" s="59">
        <v>2.75</v>
      </c>
      <c r="R20" s="59">
        <v>2.48</v>
      </c>
      <c r="T20" s="59">
        <v>1.27</v>
      </c>
      <c r="U20" s="59">
        <v>1.27</v>
      </c>
      <c r="AN20" s="19">
        <v>35424</v>
      </c>
      <c r="AO20" s="20">
        <v>267.104</v>
      </c>
    </row>
    <row r="21" spans="1:41" ht="18" customHeight="1">
      <c r="A21" s="61">
        <v>2534</v>
      </c>
      <c r="B21" s="52">
        <f t="shared" si="0"/>
        <v>267.243</v>
      </c>
      <c r="C21" s="53">
        <v>329.6</v>
      </c>
      <c r="D21" s="54">
        <v>34538</v>
      </c>
      <c r="E21" s="62">
        <f t="shared" si="1"/>
        <v>266.523</v>
      </c>
      <c r="F21" s="53">
        <v>150.2</v>
      </c>
      <c r="G21" s="63">
        <v>34538</v>
      </c>
      <c r="H21" s="52">
        <f t="shared" si="2"/>
        <v>265.273</v>
      </c>
      <c r="I21" s="53">
        <v>0.55</v>
      </c>
      <c r="J21" s="54">
        <v>34454</v>
      </c>
      <c r="K21" s="62">
        <f t="shared" si="3"/>
        <v>265.273</v>
      </c>
      <c r="L21" s="53">
        <v>0.55</v>
      </c>
      <c r="M21" s="63">
        <v>34454</v>
      </c>
      <c r="N21" s="52">
        <v>190.06</v>
      </c>
      <c r="O21" s="58">
        <v>6.026745582</v>
      </c>
      <c r="Q21" s="59">
        <v>3.26</v>
      </c>
      <c r="R21" s="59">
        <v>2.54</v>
      </c>
      <c r="T21" s="59">
        <v>1.29</v>
      </c>
      <c r="U21" s="59">
        <v>1.29</v>
      </c>
      <c r="AN21" s="19">
        <v>35791</v>
      </c>
      <c r="AO21" s="20">
        <v>266.443</v>
      </c>
    </row>
    <row r="22" spans="1:41" ht="18" customHeight="1">
      <c r="A22" s="61">
        <v>2535</v>
      </c>
      <c r="B22" s="52">
        <f t="shared" si="0"/>
        <v>267.39300000000003</v>
      </c>
      <c r="C22" s="53">
        <v>411</v>
      </c>
      <c r="D22" s="54">
        <v>34537</v>
      </c>
      <c r="E22" s="62">
        <f t="shared" si="1"/>
        <v>266.14300000000003</v>
      </c>
      <c r="F22" s="53">
        <v>109.2</v>
      </c>
      <c r="G22" s="63">
        <v>34586</v>
      </c>
      <c r="H22" s="52">
        <f t="shared" si="2"/>
        <v>265.253</v>
      </c>
      <c r="I22" s="53">
        <v>0.42</v>
      </c>
      <c r="J22" s="54">
        <v>34480</v>
      </c>
      <c r="K22" s="62">
        <f t="shared" si="3"/>
        <v>265.253</v>
      </c>
      <c r="L22" s="53">
        <v>0.42</v>
      </c>
      <c r="M22" s="63">
        <v>34480</v>
      </c>
      <c r="N22" s="52">
        <v>187.99</v>
      </c>
      <c r="O22" s="58">
        <v>5.961106503</v>
      </c>
      <c r="Q22" s="59">
        <v>3.41</v>
      </c>
      <c r="R22" s="59">
        <v>2.16</v>
      </c>
      <c r="T22" s="59">
        <v>1.27</v>
      </c>
      <c r="U22" s="59">
        <v>1.27</v>
      </c>
      <c r="AN22" s="19">
        <v>36158</v>
      </c>
      <c r="AO22" s="20">
        <v>185.42</v>
      </c>
    </row>
    <row r="23" spans="1:41" ht="18" customHeight="1">
      <c r="A23" s="61">
        <v>2536</v>
      </c>
      <c r="B23" s="52">
        <f t="shared" si="0"/>
        <v>267.463</v>
      </c>
      <c r="C23" s="53">
        <v>354.8</v>
      </c>
      <c r="D23" s="54">
        <v>34528</v>
      </c>
      <c r="E23" s="62">
        <f t="shared" si="1"/>
        <v>267.293</v>
      </c>
      <c r="F23" s="53">
        <v>303</v>
      </c>
      <c r="G23" s="63">
        <v>34528</v>
      </c>
      <c r="H23" s="52">
        <f t="shared" si="2"/>
        <v>265.283</v>
      </c>
      <c r="I23" s="53">
        <v>0.6</v>
      </c>
      <c r="J23" s="54">
        <v>34451</v>
      </c>
      <c r="K23" s="62">
        <f t="shared" si="3"/>
        <v>265.283</v>
      </c>
      <c r="L23" s="53">
        <v>0.6</v>
      </c>
      <c r="M23" s="63">
        <v>34451</v>
      </c>
      <c r="N23" s="52">
        <v>246.77</v>
      </c>
      <c r="O23" s="58">
        <v>7.825002669000002</v>
      </c>
      <c r="Q23" s="59">
        <v>3.48</v>
      </c>
      <c r="R23" s="59">
        <v>3.31</v>
      </c>
      <c r="T23" s="59">
        <v>1.3</v>
      </c>
      <c r="U23" s="59">
        <v>1.3</v>
      </c>
      <c r="AN23" s="19">
        <v>36525</v>
      </c>
      <c r="AO23" s="20">
        <v>449.09</v>
      </c>
    </row>
    <row r="24" spans="1:41" ht="18" customHeight="1">
      <c r="A24" s="61">
        <v>2537</v>
      </c>
      <c r="B24" s="52">
        <f t="shared" si="0"/>
        <v>267.313</v>
      </c>
      <c r="C24" s="53">
        <v>233.7</v>
      </c>
      <c r="D24" s="54">
        <v>36361</v>
      </c>
      <c r="E24" s="62">
        <f t="shared" si="1"/>
        <v>267.123</v>
      </c>
      <c r="F24" s="53">
        <v>197.6</v>
      </c>
      <c r="G24" s="63">
        <v>36372</v>
      </c>
      <c r="H24" s="52">
        <f t="shared" si="2"/>
        <v>265.333</v>
      </c>
      <c r="I24" s="67">
        <v>1.35</v>
      </c>
      <c r="J24" s="54">
        <v>36256</v>
      </c>
      <c r="K24" s="62">
        <f t="shared" si="3"/>
        <v>265.333</v>
      </c>
      <c r="L24" s="53">
        <v>0.6</v>
      </c>
      <c r="M24" s="63">
        <v>36256</v>
      </c>
      <c r="N24" s="52">
        <v>425.173</v>
      </c>
      <c r="O24" s="68">
        <v>13.48</v>
      </c>
      <c r="Q24" s="59">
        <v>3.33</v>
      </c>
      <c r="R24" s="59">
        <v>3.14</v>
      </c>
      <c r="T24" s="59">
        <v>1.35</v>
      </c>
      <c r="U24" s="59">
        <v>1.35</v>
      </c>
      <c r="AN24" s="19">
        <v>36526</v>
      </c>
      <c r="AO24" s="20">
        <v>382.243</v>
      </c>
    </row>
    <row r="25" spans="1:41" ht="18" customHeight="1">
      <c r="A25" s="61">
        <v>2538</v>
      </c>
      <c r="B25" s="52">
        <f t="shared" si="0"/>
        <v>267.933</v>
      </c>
      <c r="C25" s="53">
        <v>331.5</v>
      </c>
      <c r="D25" s="54">
        <v>35672</v>
      </c>
      <c r="E25" s="62">
        <f t="shared" si="1"/>
        <v>267.493</v>
      </c>
      <c r="F25" s="67">
        <v>248.35</v>
      </c>
      <c r="G25" s="63">
        <v>35673</v>
      </c>
      <c r="H25" s="52">
        <f t="shared" si="2"/>
        <v>265.383</v>
      </c>
      <c r="I25" s="53">
        <v>0.6</v>
      </c>
      <c r="J25" s="54">
        <v>36308</v>
      </c>
      <c r="K25" s="62">
        <f t="shared" si="3"/>
        <v>265.383</v>
      </c>
      <c r="L25" s="53">
        <v>0.6</v>
      </c>
      <c r="M25" s="63">
        <v>35572</v>
      </c>
      <c r="N25" s="52">
        <v>475.14</v>
      </c>
      <c r="O25" s="68">
        <v>15.03</v>
      </c>
      <c r="Q25" s="59">
        <v>3.95</v>
      </c>
      <c r="R25" s="59">
        <v>3.51</v>
      </c>
      <c r="T25" s="59">
        <v>1.4</v>
      </c>
      <c r="U25" s="59">
        <v>1.4</v>
      </c>
      <c r="AN25" s="19">
        <v>36893</v>
      </c>
      <c r="AO25" s="20">
        <v>366.985</v>
      </c>
    </row>
    <row r="26" spans="1:41" ht="18" customHeight="1">
      <c r="A26" s="61">
        <v>2539</v>
      </c>
      <c r="B26" s="52">
        <f t="shared" si="0"/>
        <v>267.053</v>
      </c>
      <c r="C26" s="67">
        <v>159.75</v>
      </c>
      <c r="D26" s="54">
        <v>36385</v>
      </c>
      <c r="E26" s="62">
        <f t="shared" si="1"/>
        <v>266.773</v>
      </c>
      <c r="F26" s="53">
        <v>113.5</v>
      </c>
      <c r="G26" s="63">
        <v>36385</v>
      </c>
      <c r="H26" s="52">
        <f t="shared" si="2"/>
        <v>265.423</v>
      </c>
      <c r="I26" s="67">
        <v>0.76</v>
      </c>
      <c r="J26" s="54">
        <v>36246</v>
      </c>
      <c r="K26" s="62">
        <f t="shared" si="3"/>
        <v>265.423</v>
      </c>
      <c r="L26" s="67">
        <v>0.75</v>
      </c>
      <c r="M26" s="63">
        <v>36234</v>
      </c>
      <c r="N26" s="52">
        <v>267.104</v>
      </c>
      <c r="O26" s="68">
        <v>8.47</v>
      </c>
      <c r="Q26" s="59">
        <v>3.07</v>
      </c>
      <c r="R26" s="59">
        <v>2.79</v>
      </c>
      <c r="T26" s="59">
        <v>1.44</v>
      </c>
      <c r="U26" s="59">
        <v>1.44</v>
      </c>
      <c r="AN26" s="19">
        <v>37259</v>
      </c>
      <c r="AO26" s="69">
        <v>334.88</v>
      </c>
    </row>
    <row r="27" spans="1:41" ht="18" customHeight="1">
      <c r="A27" s="61">
        <v>2540</v>
      </c>
      <c r="B27" s="52">
        <f t="shared" si="0"/>
        <v>268.14300000000003</v>
      </c>
      <c r="C27" s="53">
        <v>376.2</v>
      </c>
      <c r="D27" s="54">
        <v>36374</v>
      </c>
      <c r="E27" s="62">
        <f t="shared" si="1"/>
        <v>267.803</v>
      </c>
      <c r="F27" s="53">
        <v>285.6</v>
      </c>
      <c r="G27" s="63">
        <v>36374</v>
      </c>
      <c r="H27" s="52">
        <f t="shared" si="2"/>
        <v>265.333</v>
      </c>
      <c r="I27" s="67">
        <v>0.75</v>
      </c>
      <c r="J27" s="54">
        <v>36243</v>
      </c>
      <c r="K27" s="62">
        <f t="shared" si="3"/>
        <v>265.333</v>
      </c>
      <c r="L27" s="67">
        <v>0.75</v>
      </c>
      <c r="M27" s="63">
        <v>36243</v>
      </c>
      <c r="N27" s="52">
        <v>266.443</v>
      </c>
      <c r="O27" s="68">
        <v>8.45</v>
      </c>
      <c r="Q27" s="59">
        <v>4.16</v>
      </c>
      <c r="R27" s="59">
        <v>3.82</v>
      </c>
      <c r="T27" s="59">
        <v>1.35</v>
      </c>
      <c r="U27" s="59">
        <v>1.35</v>
      </c>
      <c r="AN27" s="19">
        <v>37625</v>
      </c>
      <c r="AO27" s="20">
        <v>287.377</v>
      </c>
    </row>
    <row r="28" spans="1:41" ht="18" customHeight="1">
      <c r="A28" s="61">
        <v>2541</v>
      </c>
      <c r="B28" s="52">
        <f t="shared" si="0"/>
        <v>267.383</v>
      </c>
      <c r="C28" s="53">
        <v>227</v>
      </c>
      <c r="D28" s="54">
        <v>36396</v>
      </c>
      <c r="E28" s="62">
        <f t="shared" si="1"/>
        <v>266.823</v>
      </c>
      <c r="F28" s="53">
        <v>121.1</v>
      </c>
      <c r="G28" s="63">
        <v>34530</v>
      </c>
      <c r="H28" s="52">
        <f t="shared" si="2"/>
        <v>265.323</v>
      </c>
      <c r="I28" s="67">
        <v>1.34</v>
      </c>
      <c r="J28" s="54">
        <v>36236</v>
      </c>
      <c r="K28" s="62">
        <f t="shared" si="3"/>
        <v>265.323</v>
      </c>
      <c r="L28" s="67">
        <v>0.48</v>
      </c>
      <c r="M28" s="63">
        <v>36236</v>
      </c>
      <c r="N28" s="52">
        <v>185.42</v>
      </c>
      <c r="O28" s="68">
        <v>5.89</v>
      </c>
      <c r="Q28" s="59">
        <v>3.4</v>
      </c>
      <c r="R28" s="59">
        <v>2.84</v>
      </c>
      <c r="T28" s="59">
        <v>1.34</v>
      </c>
      <c r="U28" s="59">
        <v>1.34</v>
      </c>
      <c r="AN28" s="19">
        <v>37991</v>
      </c>
      <c r="AO28" s="70">
        <v>373.01</v>
      </c>
    </row>
    <row r="29" spans="1:41" ht="18" customHeight="1">
      <c r="A29" s="61">
        <v>2542</v>
      </c>
      <c r="B29" s="52">
        <f t="shared" si="0"/>
        <v>267.983</v>
      </c>
      <c r="C29" s="53">
        <v>335</v>
      </c>
      <c r="D29" s="54">
        <v>37114</v>
      </c>
      <c r="E29" s="62">
        <f t="shared" si="1"/>
        <v>267.413</v>
      </c>
      <c r="F29" s="67">
        <v>219.35</v>
      </c>
      <c r="G29" s="63">
        <v>37145</v>
      </c>
      <c r="H29" s="52">
        <f t="shared" si="2"/>
        <v>265.323</v>
      </c>
      <c r="I29" s="71">
        <v>0.48</v>
      </c>
      <c r="J29" s="54">
        <v>37002</v>
      </c>
      <c r="K29" s="62">
        <f t="shared" si="3"/>
        <v>265.323</v>
      </c>
      <c r="L29" s="67">
        <v>0.48</v>
      </c>
      <c r="M29" s="63">
        <v>37002</v>
      </c>
      <c r="N29" s="52">
        <v>449.09</v>
      </c>
      <c r="O29" s="68">
        <v>14.2</v>
      </c>
      <c r="Q29" s="59">
        <v>4</v>
      </c>
      <c r="R29" s="59">
        <v>3.43</v>
      </c>
      <c r="T29" s="59">
        <v>1.34</v>
      </c>
      <c r="U29" s="59">
        <v>1.34</v>
      </c>
      <c r="AN29" s="19">
        <v>38357</v>
      </c>
      <c r="AO29" s="72">
        <v>319.42944000000006</v>
      </c>
    </row>
    <row r="30" spans="1:41" ht="18" customHeight="1">
      <c r="A30" s="61">
        <v>2543</v>
      </c>
      <c r="B30" s="52">
        <f t="shared" si="0"/>
        <v>268.183</v>
      </c>
      <c r="C30" s="53">
        <v>398</v>
      </c>
      <c r="D30" s="54">
        <v>37084</v>
      </c>
      <c r="E30" s="62">
        <f t="shared" si="1"/>
        <v>267.983</v>
      </c>
      <c r="F30" s="53">
        <v>352</v>
      </c>
      <c r="G30" s="63">
        <v>37084</v>
      </c>
      <c r="H30" s="52">
        <f t="shared" si="2"/>
        <v>265.353</v>
      </c>
      <c r="I30" s="53">
        <v>0.555</v>
      </c>
      <c r="J30" s="54">
        <v>36982</v>
      </c>
      <c r="K30" s="62">
        <f t="shared" si="3"/>
        <v>265.353</v>
      </c>
      <c r="L30" s="67">
        <v>0.56</v>
      </c>
      <c r="M30" s="63">
        <v>36982</v>
      </c>
      <c r="N30" s="52">
        <v>382.243</v>
      </c>
      <c r="O30" s="68">
        <v>12.12</v>
      </c>
      <c r="Q30" s="59">
        <v>4.2</v>
      </c>
      <c r="R30" s="59">
        <v>4</v>
      </c>
      <c r="T30" s="59">
        <v>1.37</v>
      </c>
      <c r="U30" s="59">
        <v>1.37</v>
      </c>
      <c r="AN30" s="19">
        <v>38723</v>
      </c>
      <c r="AO30" s="72">
        <v>230.02704000000008</v>
      </c>
    </row>
    <row r="31" spans="1:41" ht="18" customHeight="1">
      <c r="A31" s="61">
        <v>2544</v>
      </c>
      <c r="B31" s="52">
        <f t="shared" si="0"/>
        <v>267.64300000000003</v>
      </c>
      <c r="C31" s="53">
        <v>315.4</v>
      </c>
      <c r="D31" s="54">
        <v>37458</v>
      </c>
      <c r="E31" s="62">
        <f t="shared" si="1"/>
        <v>267.583</v>
      </c>
      <c r="F31" s="53">
        <v>293.5</v>
      </c>
      <c r="G31" s="63">
        <v>37458</v>
      </c>
      <c r="H31" s="52">
        <f t="shared" si="2"/>
        <v>265.373</v>
      </c>
      <c r="I31" s="67">
        <v>0.28</v>
      </c>
      <c r="J31" s="54">
        <v>37357</v>
      </c>
      <c r="K31" s="62">
        <f t="shared" si="3"/>
        <v>265.373</v>
      </c>
      <c r="L31" s="67">
        <v>0.79</v>
      </c>
      <c r="M31" s="63">
        <v>37357</v>
      </c>
      <c r="N31" s="52">
        <v>366.985</v>
      </c>
      <c r="O31" s="68">
        <v>11.64</v>
      </c>
      <c r="Q31" s="59">
        <v>3.66</v>
      </c>
      <c r="R31" s="59">
        <v>3.6</v>
      </c>
      <c r="T31" s="59">
        <v>1.39</v>
      </c>
      <c r="U31" s="59">
        <v>1.39</v>
      </c>
      <c r="AN31" s="19">
        <v>39089</v>
      </c>
      <c r="AO31" s="72">
        <v>296.2</v>
      </c>
    </row>
    <row r="32" spans="1:41" ht="18" customHeight="1">
      <c r="A32" s="61">
        <v>2545</v>
      </c>
      <c r="B32" s="52">
        <f t="shared" si="0"/>
        <v>268.343</v>
      </c>
      <c r="C32" s="53">
        <v>343.2</v>
      </c>
      <c r="D32" s="54">
        <v>37421</v>
      </c>
      <c r="E32" s="62">
        <f t="shared" si="1"/>
        <v>267.283</v>
      </c>
      <c r="F32" s="67">
        <v>144.26</v>
      </c>
      <c r="G32" s="63">
        <v>37513</v>
      </c>
      <c r="H32" s="52">
        <f t="shared" si="2"/>
        <v>265.313</v>
      </c>
      <c r="I32" s="67">
        <v>1.05</v>
      </c>
      <c r="J32" s="54">
        <v>37336</v>
      </c>
      <c r="K32" s="62">
        <f t="shared" si="3"/>
        <v>265.313</v>
      </c>
      <c r="L32" s="67">
        <v>1.05</v>
      </c>
      <c r="M32" s="63">
        <v>37336</v>
      </c>
      <c r="N32" s="73">
        <v>334.88</v>
      </c>
      <c r="O32" s="58">
        <v>10.618944336</v>
      </c>
      <c r="Q32" s="59">
        <v>4.36</v>
      </c>
      <c r="R32" s="59">
        <v>3.3</v>
      </c>
      <c r="T32" s="59">
        <v>1.33</v>
      </c>
      <c r="U32" s="59">
        <v>1.33</v>
      </c>
      <c r="AN32" s="19">
        <v>39455</v>
      </c>
      <c r="AO32" s="72">
        <v>394.4</v>
      </c>
    </row>
    <row r="33" spans="1:41" ht="18" customHeight="1">
      <c r="A33" s="61">
        <v>2546</v>
      </c>
      <c r="B33" s="52">
        <f t="shared" si="0"/>
        <v>267.873</v>
      </c>
      <c r="C33" s="67">
        <v>160.95</v>
      </c>
      <c r="D33" s="54">
        <v>37460</v>
      </c>
      <c r="E33" s="62">
        <f t="shared" si="1"/>
        <v>267.39300000000003</v>
      </c>
      <c r="F33" s="67">
        <v>120.24</v>
      </c>
      <c r="G33" s="63">
        <v>37460</v>
      </c>
      <c r="H33" s="52">
        <f t="shared" si="2"/>
        <v>265.20300000000003</v>
      </c>
      <c r="I33" s="67">
        <v>0.44</v>
      </c>
      <c r="J33" s="54">
        <v>37346</v>
      </c>
      <c r="K33" s="62">
        <f t="shared" si="3"/>
        <v>265.20300000000003</v>
      </c>
      <c r="L33" s="67">
        <v>0.44</v>
      </c>
      <c r="M33" s="63">
        <v>37346</v>
      </c>
      <c r="N33" s="52">
        <v>287.377</v>
      </c>
      <c r="O33" s="68">
        <v>9.11</v>
      </c>
      <c r="Q33" s="59">
        <v>3.89</v>
      </c>
      <c r="R33" s="59">
        <v>3.41</v>
      </c>
      <c r="T33" s="59">
        <v>1.22</v>
      </c>
      <c r="U33" s="59">
        <v>1.22</v>
      </c>
      <c r="AN33" s="19">
        <v>39821</v>
      </c>
      <c r="AO33" s="72">
        <v>244.81</v>
      </c>
    </row>
    <row r="34" spans="1:41" ht="18" customHeight="1">
      <c r="A34" s="61">
        <v>2547</v>
      </c>
      <c r="B34" s="74">
        <v>268.33</v>
      </c>
      <c r="C34" s="75">
        <v>215.83</v>
      </c>
      <c r="D34" s="76">
        <v>38223</v>
      </c>
      <c r="E34" s="77">
        <v>267.92</v>
      </c>
      <c r="F34" s="78">
        <v>174.7</v>
      </c>
      <c r="G34" s="79">
        <v>38223</v>
      </c>
      <c r="H34" s="80">
        <v>265.183</v>
      </c>
      <c r="I34" s="75">
        <v>0.34</v>
      </c>
      <c r="J34" s="79">
        <v>38080</v>
      </c>
      <c r="K34" s="80">
        <v>265.183</v>
      </c>
      <c r="L34" s="75">
        <v>0.34</v>
      </c>
      <c r="M34" s="79">
        <v>38080</v>
      </c>
      <c r="N34" s="81">
        <v>373.01</v>
      </c>
      <c r="O34" s="82">
        <v>11.83</v>
      </c>
      <c r="Q34" s="59">
        <f aca="true" t="shared" si="4" ref="Q34:Q46">B34-$Q$5</f>
        <v>4.34699999999998</v>
      </c>
      <c r="T34" s="59">
        <f aca="true" t="shared" si="5" ref="T34:T46">H34-$Q$5</f>
        <v>1.1999999999999886</v>
      </c>
      <c r="AN34" s="19">
        <v>40187</v>
      </c>
      <c r="AO34" s="83">
        <v>349.03</v>
      </c>
    </row>
    <row r="35" spans="1:20" ht="18" customHeight="1">
      <c r="A35" s="61">
        <v>2548</v>
      </c>
      <c r="B35" s="74">
        <v>268.18</v>
      </c>
      <c r="C35" s="75">
        <v>201.89</v>
      </c>
      <c r="D35" s="76">
        <v>38581</v>
      </c>
      <c r="E35" s="77">
        <v>267.66</v>
      </c>
      <c r="F35" s="78">
        <v>152.2</v>
      </c>
      <c r="G35" s="79">
        <v>38581</v>
      </c>
      <c r="H35" s="80">
        <v>265.12</v>
      </c>
      <c r="I35" s="75">
        <v>0.26</v>
      </c>
      <c r="J35" s="79">
        <v>38795</v>
      </c>
      <c r="K35" s="80">
        <v>265.12</v>
      </c>
      <c r="L35" s="75">
        <v>0.26</v>
      </c>
      <c r="M35" s="79">
        <v>38795</v>
      </c>
      <c r="N35" s="74">
        <v>319.42944000000006</v>
      </c>
      <c r="O35" s="84">
        <v>10.184848484848477</v>
      </c>
      <c r="Q35" s="59">
        <f t="shared" si="4"/>
        <v>4.197000000000003</v>
      </c>
      <c r="T35" s="59">
        <f t="shared" si="5"/>
        <v>1.1370000000000005</v>
      </c>
    </row>
    <row r="36" spans="1:20" ht="18" customHeight="1">
      <c r="A36" s="61">
        <v>2549</v>
      </c>
      <c r="B36" s="74">
        <f>4.2+Q5</f>
        <v>268.183</v>
      </c>
      <c r="C36" s="78">
        <v>331.77</v>
      </c>
      <c r="D36" s="76">
        <v>38586</v>
      </c>
      <c r="E36" s="80">
        <f>2.57+Q5</f>
        <v>266.553</v>
      </c>
      <c r="F36" s="78">
        <v>170.3</v>
      </c>
      <c r="G36" s="79">
        <v>38586</v>
      </c>
      <c r="H36" s="74">
        <f>1.23+Q5</f>
        <v>265.213</v>
      </c>
      <c r="I36" s="75">
        <v>0.32</v>
      </c>
      <c r="J36" s="79">
        <v>39063</v>
      </c>
      <c r="K36" s="80">
        <f>1.23+Q5</f>
        <v>265.213</v>
      </c>
      <c r="L36" s="75">
        <v>0.32</v>
      </c>
      <c r="M36" s="79">
        <v>39063</v>
      </c>
      <c r="N36" s="74">
        <v>230.02704000000008</v>
      </c>
      <c r="O36" s="84">
        <v>7.294088430288003</v>
      </c>
      <c r="Q36" s="59">
        <f t="shared" si="4"/>
        <v>4.199999999999989</v>
      </c>
      <c r="T36" s="59">
        <f t="shared" si="5"/>
        <v>1.2300000000000182</v>
      </c>
    </row>
    <row r="37" spans="1:20" ht="18" customHeight="1">
      <c r="A37" s="61">
        <v>2550</v>
      </c>
      <c r="B37" s="74">
        <f>Q5+4</f>
        <v>267.983</v>
      </c>
      <c r="C37" s="78">
        <v>296.1</v>
      </c>
      <c r="D37" s="76">
        <v>38599</v>
      </c>
      <c r="E37" s="80">
        <v>267.053</v>
      </c>
      <c r="F37" s="75">
        <v>135.85</v>
      </c>
      <c r="G37" s="76">
        <v>38599</v>
      </c>
      <c r="H37" s="80">
        <f>Q5+1.18</f>
        <v>265.163</v>
      </c>
      <c r="I37" s="75">
        <v>0.09</v>
      </c>
      <c r="J37" s="79">
        <v>38807</v>
      </c>
      <c r="K37" s="80">
        <f>Q5+1.18</f>
        <v>265.163</v>
      </c>
      <c r="L37" s="75">
        <v>0.09</v>
      </c>
      <c r="M37" s="79">
        <v>38807</v>
      </c>
      <c r="N37" s="74">
        <v>296.2</v>
      </c>
      <c r="O37" s="84">
        <f aca="true" t="shared" si="6" ref="O37:O46">N37*0.0317097</f>
        <v>9.39241314</v>
      </c>
      <c r="Q37" s="59">
        <f t="shared" si="4"/>
        <v>4</v>
      </c>
      <c r="T37" s="59">
        <f t="shared" si="5"/>
        <v>1.1800000000000068</v>
      </c>
    </row>
    <row r="38" spans="1:21" ht="18" customHeight="1">
      <c r="A38" s="61">
        <v>2551</v>
      </c>
      <c r="B38" s="74">
        <v>268.283</v>
      </c>
      <c r="C38" s="78">
        <v>278.28</v>
      </c>
      <c r="D38" s="76">
        <v>38516</v>
      </c>
      <c r="E38" s="80">
        <v>267.373</v>
      </c>
      <c r="F38" s="78">
        <v>187.36</v>
      </c>
      <c r="G38" s="79">
        <v>38516</v>
      </c>
      <c r="H38" s="81">
        <v>265.15</v>
      </c>
      <c r="I38" s="78">
        <v>1</v>
      </c>
      <c r="J38" s="76">
        <v>101</v>
      </c>
      <c r="K38" s="77">
        <v>265.16</v>
      </c>
      <c r="L38" s="78">
        <v>1.2</v>
      </c>
      <c r="M38" s="79">
        <v>101</v>
      </c>
      <c r="N38" s="74">
        <v>394.4</v>
      </c>
      <c r="O38" s="84">
        <f t="shared" si="6"/>
        <v>12.506305679999999</v>
      </c>
      <c r="Q38" s="59">
        <f t="shared" si="4"/>
        <v>4.300000000000011</v>
      </c>
      <c r="S38" s="31"/>
      <c r="T38" s="59">
        <f t="shared" si="5"/>
        <v>1.1669999999999732</v>
      </c>
      <c r="U38" s="31"/>
    </row>
    <row r="39" spans="1:21" ht="18" customHeight="1">
      <c r="A39" s="61">
        <v>2552</v>
      </c>
      <c r="B39" s="74">
        <v>267.833</v>
      </c>
      <c r="C39" s="78">
        <v>257.61</v>
      </c>
      <c r="D39" s="76">
        <v>38551</v>
      </c>
      <c r="E39" s="77">
        <v>267.08</v>
      </c>
      <c r="F39" s="78">
        <v>148.6</v>
      </c>
      <c r="G39" s="79">
        <v>38551</v>
      </c>
      <c r="H39" s="74">
        <v>265.023</v>
      </c>
      <c r="I39" s="78">
        <v>0.02</v>
      </c>
      <c r="J39" s="76">
        <v>24</v>
      </c>
      <c r="K39" s="77">
        <v>265.04</v>
      </c>
      <c r="L39" s="78">
        <v>0.8</v>
      </c>
      <c r="M39" s="79">
        <v>8</v>
      </c>
      <c r="N39" s="74">
        <v>244.81</v>
      </c>
      <c r="O39" s="84">
        <f t="shared" si="6"/>
        <v>7.762851657000001</v>
      </c>
      <c r="Q39" s="59">
        <f t="shared" si="4"/>
        <v>3.8500000000000227</v>
      </c>
      <c r="S39" s="31"/>
      <c r="T39" s="59">
        <f t="shared" si="5"/>
        <v>1.0400000000000205</v>
      </c>
      <c r="U39" s="31"/>
    </row>
    <row r="40" spans="1:21" ht="18" customHeight="1">
      <c r="A40" s="61">
        <v>2553</v>
      </c>
      <c r="B40" s="74">
        <v>269.4</v>
      </c>
      <c r="C40" s="78">
        <v>727.89</v>
      </c>
      <c r="D40" s="76">
        <v>38551</v>
      </c>
      <c r="E40" s="77">
        <v>267.45</v>
      </c>
      <c r="F40" s="78">
        <v>260.5</v>
      </c>
      <c r="G40" s="79">
        <v>38551</v>
      </c>
      <c r="H40" s="74">
        <v>265.06</v>
      </c>
      <c r="I40" s="78">
        <v>0.02</v>
      </c>
      <c r="J40" s="79">
        <v>40350</v>
      </c>
      <c r="K40" s="77">
        <v>265.06</v>
      </c>
      <c r="L40" s="78">
        <v>0.02</v>
      </c>
      <c r="M40" s="79">
        <v>40350</v>
      </c>
      <c r="N40" s="74">
        <v>349.03</v>
      </c>
      <c r="O40" s="84">
        <f t="shared" si="6"/>
        <v>11.067636591</v>
      </c>
      <c r="Q40" s="59">
        <f t="shared" si="4"/>
        <v>5.416999999999973</v>
      </c>
      <c r="S40" s="31"/>
      <c r="T40" s="59">
        <f t="shared" si="5"/>
        <v>1.0769999999999982</v>
      </c>
      <c r="U40" s="31"/>
    </row>
    <row r="41" spans="1:21" ht="18" customHeight="1">
      <c r="A41" s="61">
        <v>2554</v>
      </c>
      <c r="B41" s="74">
        <v>269.583</v>
      </c>
      <c r="C41" s="78">
        <v>783.24</v>
      </c>
      <c r="D41" s="76">
        <v>40720</v>
      </c>
      <c r="E41" s="80">
        <v>268.325</v>
      </c>
      <c r="F41" s="78">
        <v>454.2</v>
      </c>
      <c r="G41" s="79">
        <v>40720</v>
      </c>
      <c r="H41" s="74">
        <v>265.222</v>
      </c>
      <c r="I41" s="78">
        <v>0.26</v>
      </c>
      <c r="J41" s="79">
        <v>40903</v>
      </c>
      <c r="K41" s="77">
        <v>265.22</v>
      </c>
      <c r="L41" s="78">
        <v>0.26</v>
      </c>
      <c r="M41" s="79">
        <v>41215</v>
      </c>
      <c r="N41" s="74">
        <v>674.42</v>
      </c>
      <c r="O41" s="84">
        <f t="shared" si="6"/>
        <v>21.385655873999998</v>
      </c>
      <c r="Q41" s="60">
        <f t="shared" si="4"/>
        <v>5.600000000000023</v>
      </c>
      <c r="S41" s="31"/>
      <c r="T41" s="59">
        <f t="shared" si="5"/>
        <v>1.238999999999976</v>
      </c>
      <c r="U41" s="31"/>
    </row>
    <row r="42" spans="1:21" ht="18" customHeight="1">
      <c r="A42" s="61">
        <v>2555</v>
      </c>
      <c r="B42" s="74">
        <v>268.013</v>
      </c>
      <c r="C42" s="78">
        <v>371.2</v>
      </c>
      <c r="D42" s="76">
        <v>41130</v>
      </c>
      <c r="E42" s="80">
        <v>267.016</v>
      </c>
      <c r="F42" s="78">
        <v>187.2</v>
      </c>
      <c r="G42" s="79">
        <v>41130</v>
      </c>
      <c r="H42" s="74">
        <v>265.313</v>
      </c>
      <c r="I42" s="78">
        <v>1.65</v>
      </c>
      <c r="J42" s="79">
        <v>41216</v>
      </c>
      <c r="K42" s="80">
        <v>265.323</v>
      </c>
      <c r="L42" s="78">
        <v>1.8</v>
      </c>
      <c r="M42" s="79">
        <v>40904</v>
      </c>
      <c r="N42" s="74">
        <v>310.48</v>
      </c>
      <c r="O42" s="84">
        <f t="shared" si="6"/>
        <v>9.845227656</v>
      </c>
      <c r="Q42" s="59">
        <f t="shared" si="4"/>
        <v>4.029999999999973</v>
      </c>
      <c r="S42" s="31"/>
      <c r="T42" s="85">
        <f t="shared" si="5"/>
        <v>1.329999999999984</v>
      </c>
      <c r="U42" s="31"/>
    </row>
    <row r="43" spans="1:21" ht="18" customHeight="1">
      <c r="A43" s="61">
        <v>2556</v>
      </c>
      <c r="B43" s="74">
        <v>267.82</v>
      </c>
      <c r="C43" s="78">
        <v>324.4</v>
      </c>
      <c r="D43" s="76">
        <v>41468</v>
      </c>
      <c r="E43" s="77">
        <v>266.97</v>
      </c>
      <c r="F43" s="78">
        <v>166.5</v>
      </c>
      <c r="G43" s="79">
        <v>41484</v>
      </c>
      <c r="H43" s="74">
        <v>265.33</v>
      </c>
      <c r="I43" s="78">
        <v>0.15</v>
      </c>
      <c r="J43" s="79">
        <v>41441</v>
      </c>
      <c r="K43" s="77">
        <v>265.33</v>
      </c>
      <c r="L43" s="78">
        <v>0.15</v>
      </c>
      <c r="M43" s="79">
        <v>41441</v>
      </c>
      <c r="N43" s="74">
        <v>259.34</v>
      </c>
      <c r="O43" s="84">
        <f t="shared" si="6"/>
        <v>8.223593597999999</v>
      </c>
      <c r="Q43" s="59">
        <f t="shared" si="4"/>
        <v>3.836999999999989</v>
      </c>
      <c r="S43" s="31"/>
      <c r="T43" s="59">
        <f t="shared" si="5"/>
        <v>1.34699999999998</v>
      </c>
      <c r="U43" s="31"/>
    </row>
    <row r="44" spans="1:21" ht="18" customHeight="1">
      <c r="A44" s="61">
        <v>2557</v>
      </c>
      <c r="B44" s="74">
        <v>269.303</v>
      </c>
      <c r="C44" s="78">
        <v>898</v>
      </c>
      <c r="D44" s="76">
        <v>41899</v>
      </c>
      <c r="E44" s="80">
        <v>267.24</v>
      </c>
      <c r="F44" s="78">
        <v>210.4</v>
      </c>
      <c r="G44" s="79">
        <v>41845</v>
      </c>
      <c r="H44" s="74">
        <v>265.443</v>
      </c>
      <c r="I44" s="78">
        <v>0</v>
      </c>
      <c r="J44" s="79">
        <v>41786</v>
      </c>
      <c r="K44" s="80">
        <v>275.443</v>
      </c>
      <c r="L44" s="78">
        <v>0</v>
      </c>
      <c r="M44" s="79">
        <v>41786</v>
      </c>
      <c r="N44" s="74">
        <v>313.88</v>
      </c>
      <c r="O44" s="84">
        <f t="shared" si="6"/>
        <v>9.953040636</v>
      </c>
      <c r="Q44" s="59">
        <f t="shared" si="4"/>
        <v>5.319999999999993</v>
      </c>
      <c r="S44" s="31"/>
      <c r="T44" s="59">
        <f t="shared" si="5"/>
        <v>1.4599999999999795</v>
      </c>
      <c r="U44" s="31"/>
    </row>
    <row r="45" spans="1:21" ht="18" customHeight="1">
      <c r="A45" s="61">
        <v>2558</v>
      </c>
      <c r="B45" s="74">
        <v>267.083</v>
      </c>
      <c r="C45" s="78">
        <v>130.4</v>
      </c>
      <c r="D45" s="76">
        <v>42250</v>
      </c>
      <c r="E45" s="80">
        <v>266.846</v>
      </c>
      <c r="F45" s="78">
        <v>101.25</v>
      </c>
      <c r="G45" s="79">
        <v>42250</v>
      </c>
      <c r="H45" s="74">
        <v>265.293</v>
      </c>
      <c r="I45" s="78">
        <v>0</v>
      </c>
      <c r="J45" s="79">
        <v>42092</v>
      </c>
      <c r="K45" s="80">
        <v>265.293</v>
      </c>
      <c r="L45" s="78">
        <v>0</v>
      </c>
      <c r="M45" s="79">
        <v>42092</v>
      </c>
      <c r="N45" s="74">
        <v>216.47</v>
      </c>
      <c r="O45" s="84">
        <f t="shared" si="6"/>
        <v>6.864198759</v>
      </c>
      <c r="Q45" s="59">
        <f t="shared" si="4"/>
        <v>3.1000000000000227</v>
      </c>
      <c r="S45" s="31"/>
      <c r="T45" s="59">
        <f t="shared" si="5"/>
        <v>1.3100000000000023</v>
      </c>
      <c r="U45" s="31"/>
    </row>
    <row r="46" spans="1:21" ht="18" customHeight="1">
      <c r="A46" s="61">
        <v>2559</v>
      </c>
      <c r="B46" s="74">
        <v>268.983</v>
      </c>
      <c r="C46" s="78">
        <v>446</v>
      </c>
      <c r="D46" s="76">
        <v>42601</v>
      </c>
      <c r="E46" s="80">
        <v>267.783</v>
      </c>
      <c r="F46" s="78">
        <v>223.9</v>
      </c>
      <c r="G46" s="79">
        <v>42602</v>
      </c>
      <c r="H46" s="74">
        <v>265.273</v>
      </c>
      <c r="I46" s="78">
        <v>0</v>
      </c>
      <c r="J46" s="79">
        <v>42403</v>
      </c>
      <c r="K46" s="80">
        <v>265.273</v>
      </c>
      <c r="L46" s="78">
        <v>0</v>
      </c>
      <c r="M46" s="79">
        <v>42404</v>
      </c>
      <c r="N46" s="74">
        <v>255.31</v>
      </c>
      <c r="O46" s="84">
        <f t="shared" si="6"/>
        <v>8.095803507</v>
      </c>
      <c r="Q46" s="59">
        <f t="shared" si="4"/>
        <v>5</v>
      </c>
      <c r="S46" s="31"/>
      <c r="T46" s="59">
        <f t="shared" si="5"/>
        <v>1.2900000000000205</v>
      </c>
      <c r="U46" s="31"/>
    </row>
    <row r="47" spans="1:21" ht="18" customHeight="1">
      <c r="A47" s="61">
        <v>2560</v>
      </c>
      <c r="B47" s="74">
        <v>268.693</v>
      </c>
      <c r="C47" s="78"/>
      <c r="D47" s="76">
        <v>42980</v>
      </c>
      <c r="E47" s="80">
        <v>266.61</v>
      </c>
      <c r="F47" s="78"/>
      <c r="G47" s="79">
        <v>42980</v>
      </c>
      <c r="H47" s="74"/>
      <c r="I47" s="78"/>
      <c r="J47" s="76"/>
      <c r="K47" s="80"/>
      <c r="L47" s="78"/>
      <c r="M47" s="79"/>
      <c r="N47" s="74"/>
      <c r="O47" s="84"/>
      <c r="Q47" s="59">
        <v>4.7099999999999795</v>
      </c>
      <c r="S47" s="31"/>
      <c r="T47" s="59"/>
      <c r="U47" s="31"/>
    </row>
    <row r="48" spans="1:21" ht="18" customHeight="1">
      <c r="A48" s="61"/>
      <c r="B48" s="74"/>
      <c r="C48" s="78"/>
      <c r="D48" s="76"/>
      <c r="E48" s="77"/>
      <c r="F48" s="78"/>
      <c r="G48" s="79"/>
      <c r="H48" s="74"/>
      <c r="I48" s="78"/>
      <c r="J48" s="76"/>
      <c r="K48" s="77"/>
      <c r="L48" s="78"/>
      <c r="M48" s="79"/>
      <c r="N48" s="74"/>
      <c r="O48" s="84"/>
      <c r="Q48" s="59"/>
      <c r="S48" s="31"/>
      <c r="T48" s="59"/>
      <c r="U48" s="31"/>
    </row>
    <row r="49" spans="1:21" ht="18" customHeight="1">
      <c r="A49" s="61"/>
      <c r="B49" s="74"/>
      <c r="C49" s="78"/>
      <c r="D49" s="76"/>
      <c r="E49" s="77"/>
      <c r="F49" s="78"/>
      <c r="G49" s="79"/>
      <c r="H49" s="74"/>
      <c r="I49" s="78"/>
      <c r="J49" s="76"/>
      <c r="K49" s="77"/>
      <c r="L49" s="78"/>
      <c r="M49" s="79"/>
      <c r="N49" s="74"/>
      <c r="O49" s="84"/>
      <c r="Q49" s="59"/>
      <c r="S49" s="31"/>
      <c r="T49" s="59"/>
      <c r="U49" s="31"/>
    </row>
    <row r="50" spans="1:21" ht="18" customHeight="1">
      <c r="A50" s="61"/>
      <c r="B50" s="74"/>
      <c r="C50" s="78"/>
      <c r="D50" s="76"/>
      <c r="E50" s="77"/>
      <c r="F50" s="78"/>
      <c r="G50" s="79"/>
      <c r="H50" s="81"/>
      <c r="I50" s="78"/>
      <c r="J50" s="76"/>
      <c r="K50" s="77"/>
      <c r="L50" s="78"/>
      <c r="M50" s="79"/>
      <c r="N50" s="74"/>
      <c r="O50" s="84"/>
      <c r="Q50" s="85"/>
      <c r="S50" s="31"/>
      <c r="U50" s="31"/>
    </row>
    <row r="51" spans="1:17" ht="18" customHeight="1">
      <c r="A51" s="61"/>
      <c r="B51" s="81"/>
      <c r="C51" s="86"/>
      <c r="D51" s="87"/>
      <c r="E51" s="77"/>
      <c r="F51" s="75"/>
      <c r="G51" s="88"/>
      <c r="H51" s="81"/>
      <c r="I51" s="75"/>
      <c r="J51" s="87"/>
      <c r="K51" s="77"/>
      <c r="L51" s="75"/>
      <c r="M51" s="88"/>
      <c r="N51" s="81"/>
      <c r="O51" s="82"/>
      <c r="Q51" s="85"/>
    </row>
    <row r="52" spans="1:17" ht="22.5" customHeight="1">
      <c r="A52" s="89"/>
      <c r="B52" s="90"/>
      <c r="C52" s="91" t="s">
        <v>20</v>
      </c>
      <c r="D52" s="92"/>
      <c r="E52" s="93"/>
      <c r="F52" s="94"/>
      <c r="G52" s="95"/>
      <c r="H52" s="96"/>
      <c r="I52" s="97"/>
      <c r="J52" s="92"/>
      <c r="K52" s="98"/>
      <c r="L52" s="94"/>
      <c r="M52" s="95"/>
      <c r="N52" s="90"/>
      <c r="O52" s="99"/>
      <c r="Q52" s="85"/>
    </row>
    <row r="53" spans="2:17" ht="21.75">
      <c r="B53" s="1"/>
      <c r="C53" s="1"/>
      <c r="F53" s="1"/>
      <c r="H53" s="1"/>
      <c r="I53" s="1"/>
      <c r="K53" s="1"/>
      <c r="L53" s="1"/>
      <c r="Q53" s="85"/>
    </row>
  </sheetData>
  <sheetProtection/>
  <printOptions/>
  <pageMargins left="0.31" right="0.11811023622047245" top="0.5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2010-11-30T02:41:19Z</cp:lastPrinted>
  <dcterms:created xsi:type="dcterms:W3CDTF">1994-01-31T08:04:27Z</dcterms:created>
  <dcterms:modified xsi:type="dcterms:W3CDTF">2018-01-11T08:02:22Z</dcterms:modified>
  <cp:category/>
  <cp:version/>
  <cp:contentType/>
  <cp:contentStatus/>
</cp:coreProperties>
</file>