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6605" windowHeight="8265" activeTab="1"/>
  </bookViews>
  <sheets>
    <sheet name="std. - Kh.89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<sst xmlns="http://schemas.openxmlformats.org/spreadsheetml/2006/main" count="38" uniqueCount="23">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</sst>
</file>

<file path=xl/styles.xml><?xml version="1.0" encoding="utf-8"?>
<styleSheet xmlns="http://schemas.openxmlformats.org/spreadsheetml/2006/main">
  <numFmts count="3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"/>
    <numFmt numFmtId="204" formatCode="0.000"/>
    <numFmt numFmtId="205" formatCode="0.0000"/>
    <numFmt numFmtId="206" formatCode="0.0000000000"/>
    <numFmt numFmtId="207" formatCode="0.000000000"/>
    <numFmt numFmtId="208" formatCode="0.00000000000"/>
    <numFmt numFmtId="209" formatCode="0.000000000000"/>
    <numFmt numFmtId="210" formatCode="0.00000000"/>
    <numFmt numFmtId="211" formatCode="0.0000000"/>
    <numFmt numFmtId="212" formatCode="0.000000"/>
    <numFmt numFmtId="213" formatCode="0.00000"/>
  </numFmts>
  <fonts count="52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0"/>
      <name val="TH SarabunPSK"/>
      <family val="0"/>
    </font>
    <font>
      <sz val="14"/>
      <color indexed="12"/>
      <name val="TH SarabunPSK"/>
      <family val="0"/>
    </font>
    <font>
      <sz val="12.85"/>
      <color indexed="12"/>
      <name val="TH SarabunPSK"/>
      <family val="0"/>
    </font>
    <font>
      <sz val="16"/>
      <color indexed="10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20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203" fontId="4" fillId="0" borderId="0" xfId="0" applyNumberFormat="1" applyFont="1" applyBorder="1" applyAlignment="1">
      <alignment/>
    </xf>
    <xf numFmtId="203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6" xfId="0" applyFont="1" applyBorder="1" applyAlignment="1">
      <alignment horizontal="right"/>
    </xf>
    <xf numFmtId="203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203" fontId="5" fillId="0" borderId="14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righ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2" fillId="0" borderId="0" xfId="0" applyFont="1" applyAlignment="1">
      <alignment horizontal="right"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4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6" fillId="33" borderId="16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33" borderId="16" xfId="0" applyFont="1" applyFill="1" applyBorder="1" applyAlignment="1">
      <alignment/>
    </xf>
    <xf numFmtId="0" fontId="2" fillId="0" borderId="0" xfId="0" applyFont="1" applyFill="1" applyAlignment="1">
      <alignment/>
    </xf>
    <xf numFmtId="3" fontId="6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Kh.89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น้ำแม่จัน อ.แม่จัน จ.เชียงราย</a:t>
            </a:r>
          </a:p>
        </c:rich>
      </c:tx>
      <c:layout>
        <c:manualLayout>
          <c:xMode val="factor"/>
          <c:yMode val="factor"/>
          <c:x val="0.03475"/>
          <c:y val="-0.012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2"/>
          <c:y val="0.1655"/>
          <c:w val="0.8625"/>
          <c:h val="0.662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82F76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6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5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6"/>
            <c:invertIfNegative val="0"/>
            <c:spPr>
              <a:solidFill>
                <a:srgbClr val="FFFF00"/>
              </a:solidFill>
              <a:ln w="25400">
                <a:solidFill>
                  <a:srgbClr val="0000FF"/>
                </a:solidFill>
              </a:ln>
            </c:spPr>
          </c:dPt>
          <c:dPt>
            <c:idx val="27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8"/>
            <c:invertIfNegative val="0"/>
            <c:spPr>
              <a:solidFill>
                <a:srgbClr val="FF0000"/>
              </a:soli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Kh.89'!$B$5:$B$33</c:f>
              <c:numCache>
                <c:ptCount val="29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  <c:pt idx="28">
                  <c:v>2564</c:v>
                </c:pt>
              </c:numCache>
            </c:numRef>
          </c:cat>
          <c:val>
            <c:numRef>
              <c:f>'std. - Kh.89'!$C$5:$C$33</c:f>
              <c:numCache>
                <c:ptCount val="29"/>
                <c:pt idx="0">
                  <c:v>77.44</c:v>
                </c:pt>
                <c:pt idx="1">
                  <c:v>191.86</c:v>
                </c:pt>
                <c:pt idx="2">
                  <c:v>167.29</c:v>
                </c:pt>
                <c:pt idx="3">
                  <c:v>112.66400000000002</c:v>
                </c:pt>
                <c:pt idx="4">
                  <c:v>102.435</c:v>
                </c:pt>
                <c:pt idx="5">
                  <c:v>85.05</c:v>
                </c:pt>
                <c:pt idx="6">
                  <c:v>95.283</c:v>
                </c:pt>
                <c:pt idx="7">
                  <c:v>93.52799999999999</c:v>
                </c:pt>
                <c:pt idx="8">
                  <c:v>139.333</c:v>
                </c:pt>
                <c:pt idx="9">
                  <c:v>173.207</c:v>
                </c:pt>
                <c:pt idx="10">
                  <c:v>138.02300000000002</c:v>
                </c:pt>
                <c:pt idx="11">
                  <c:v>169.639</c:v>
                </c:pt>
                <c:pt idx="12">
                  <c:v>109.778976</c:v>
                </c:pt>
                <c:pt idx="13">
                  <c:v>164.141856</c:v>
                </c:pt>
                <c:pt idx="14">
                  <c:v>116.4800736</c:v>
                </c:pt>
                <c:pt idx="15">
                  <c:v>108</c:v>
                </c:pt>
                <c:pt idx="16">
                  <c:v>77.37</c:v>
                </c:pt>
                <c:pt idx="17">
                  <c:v>109.828224</c:v>
                </c:pt>
                <c:pt idx="18">
                  <c:v>157.16073599999996</c:v>
                </c:pt>
                <c:pt idx="19">
                  <c:v>110.807136</c:v>
                </c:pt>
                <c:pt idx="20">
                  <c:v>168.69168</c:v>
                </c:pt>
                <c:pt idx="21">
                  <c:v>94.94</c:v>
                </c:pt>
                <c:pt idx="22">
                  <c:v>66.4803072</c:v>
                </c:pt>
                <c:pt idx="23">
                  <c:v>86.07513600000001</c:v>
                </c:pt>
                <c:pt idx="24">
                  <c:v>180.5</c:v>
                </c:pt>
                <c:pt idx="25">
                  <c:v>109.9</c:v>
                </c:pt>
                <c:pt idx="26">
                  <c:v>25.1</c:v>
                </c:pt>
                <c:pt idx="27">
                  <c:v>66.2</c:v>
                </c:pt>
                <c:pt idx="28">
                  <c:v>87.85497600000004</c:v>
                </c:pt>
              </c:numCache>
            </c:numRef>
          </c:val>
        </c:ser>
        <c:axId val="31603298"/>
        <c:axId val="15994227"/>
      </c:barChart>
      <c:lineChart>
        <c:grouping val="standard"/>
        <c:varyColors val="0"/>
        <c:ser>
          <c:idx val="1"/>
          <c:order val="1"/>
          <c:tx>
            <c:v>ค่าเฉลี่ย (2536 - 2563 )อยู่ระหว่างค่า+- SD 18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Kh.89'!$B$5:$B$32</c:f>
              <c:numCache>
                <c:ptCount val="28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</c:numCache>
            </c:numRef>
          </c:cat>
          <c:val>
            <c:numRef>
              <c:f>'std. - Kh.89'!$E$5:$E$32</c:f>
              <c:numCache>
                <c:ptCount val="28"/>
                <c:pt idx="0">
                  <c:v>117.75736159999998</c:v>
                </c:pt>
                <c:pt idx="1">
                  <c:v>117.75736159999998</c:v>
                </c:pt>
                <c:pt idx="2">
                  <c:v>117.75736159999998</c:v>
                </c:pt>
                <c:pt idx="3">
                  <c:v>117.75736159999998</c:v>
                </c:pt>
                <c:pt idx="4">
                  <c:v>117.75736159999998</c:v>
                </c:pt>
                <c:pt idx="5">
                  <c:v>117.75736159999998</c:v>
                </c:pt>
                <c:pt idx="6">
                  <c:v>117.75736159999998</c:v>
                </c:pt>
                <c:pt idx="7">
                  <c:v>117.75736159999998</c:v>
                </c:pt>
                <c:pt idx="8">
                  <c:v>117.75736159999998</c:v>
                </c:pt>
                <c:pt idx="9">
                  <c:v>117.75736159999998</c:v>
                </c:pt>
                <c:pt idx="10">
                  <c:v>117.75736159999998</c:v>
                </c:pt>
                <c:pt idx="11">
                  <c:v>117.75736159999998</c:v>
                </c:pt>
                <c:pt idx="12">
                  <c:v>117.75736159999998</c:v>
                </c:pt>
                <c:pt idx="13">
                  <c:v>117.75736159999998</c:v>
                </c:pt>
                <c:pt idx="14">
                  <c:v>117.75736159999998</c:v>
                </c:pt>
                <c:pt idx="15">
                  <c:v>117.75736159999998</c:v>
                </c:pt>
                <c:pt idx="16">
                  <c:v>117.75736159999998</c:v>
                </c:pt>
                <c:pt idx="17">
                  <c:v>117.75736159999998</c:v>
                </c:pt>
                <c:pt idx="18">
                  <c:v>117.75736159999998</c:v>
                </c:pt>
                <c:pt idx="19">
                  <c:v>117.75736159999998</c:v>
                </c:pt>
                <c:pt idx="20">
                  <c:v>117.75736159999998</c:v>
                </c:pt>
                <c:pt idx="21">
                  <c:v>117.75736159999998</c:v>
                </c:pt>
                <c:pt idx="22">
                  <c:v>117.75736159999998</c:v>
                </c:pt>
                <c:pt idx="23">
                  <c:v>117.75736159999998</c:v>
                </c:pt>
                <c:pt idx="24">
                  <c:v>117.75736159999998</c:v>
                </c:pt>
                <c:pt idx="25">
                  <c:v>117.75736159999998</c:v>
                </c:pt>
                <c:pt idx="26">
                  <c:v>117.75736159999998</c:v>
                </c:pt>
                <c:pt idx="27">
                  <c:v>117.75736159999998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7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Kh.89'!$B$5:$B$32</c:f>
              <c:numCache>
                <c:ptCount val="28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</c:numCache>
            </c:numRef>
          </c:cat>
          <c:val>
            <c:numRef>
              <c:f>'std. - Kh.89'!$H$5:$H$32</c:f>
              <c:numCache>
                <c:ptCount val="28"/>
                <c:pt idx="0">
                  <c:v>159.13740164545442</c:v>
                </c:pt>
                <c:pt idx="1">
                  <c:v>159.13740164545442</c:v>
                </c:pt>
                <c:pt idx="2">
                  <c:v>159.13740164545442</c:v>
                </c:pt>
                <c:pt idx="3">
                  <c:v>159.13740164545442</c:v>
                </c:pt>
                <c:pt idx="4">
                  <c:v>159.13740164545442</c:v>
                </c:pt>
                <c:pt idx="5">
                  <c:v>159.13740164545442</c:v>
                </c:pt>
                <c:pt idx="6">
                  <c:v>159.13740164545442</c:v>
                </c:pt>
                <c:pt idx="7">
                  <c:v>159.13740164545442</c:v>
                </c:pt>
                <c:pt idx="8">
                  <c:v>159.13740164545442</c:v>
                </c:pt>
                <c:pt idx="9">
                  <c:v>159.13740164545442</c:v>
                </c:pt>
                <c:pt idx="10">
                  <c:v>159.13740164545442</c:v>
                </c:pt>
                <c:pt idx="11">
                  <c:v>159.13740164545442</c:v>
                </c:pt>
                <c:pt idx="12">
                  <c:v>159.13740164545442</c:v>
                </c:pt>
                <c:pt idx="13">
                  <c:v>159.13740164545442</c:v>
                </c:pt>
                <c:pt idx="14">
                  <c:v>159.13740164545442</c:v>
                </c:pt>
                <c:pt idx="15">
                  <c:v>159.13740164545442</c:v>
                </c:pt>
                <c:pt idx="16">
                  <c:v>159.13740164545442</c:v>
                </c:pt>
                <c:pt idx="17">
                  <c:v>159.13740164545442</c:v>
                </c:pt>
                <c:pt idx="18">
                  <c:v>159.13740164545442</c:v>
                </c:pt>
                <c:pt idx="19">
                  <c:v>159.13740164545442</c:v>
                </c:pt>
                <c:pt idx="20">
                  <c:v>159.13740164545442</c:v>
                </c:pt>
                <c:pt idx="21">
                  <c:v>159.13740164545442</c:v>
                </c:pt>
                <c:pt idx="22">
                  <c:v>159.13740164545442</c:v>
                </c:pt>
                <c:pt idx="23">
                  <c:v>159.13740164545442</c:v>
                </c:pt>
                <c:pt idx="24">
                  <c:v>159.13740164545442</c:v>
                </c:pt>
                <c:pt idx="25">
                  <c:v>159.13740164545442</c:v>
                </c:pt>
                <c:pt idx="26">
                  <c:v>159.13740164545442</c:v>
                </c:pt>
                <c:pt idx="27">
                  <c:v>159.13740164545442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3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Kh.89'!$B$5:$B$32</c:f>
              <c:numCache>
                <c:ptCount val="28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</c:numCache>
            </c:numRef>
          </c:cat>
          <c:val>
            <c:numRef>
              <c:f>'std. - Kh.89'!$F$5:$F$32</c:f>
              <c:numCache>
                <c:ptCount val="28"/>
                <c:pt idx="0">
                  <c:v>76.37732155454555</c:v>
                </c:pt>
                <c:pt idx="1">
                  <c:v>76.37732155454555</c:v>
                </c:pt>
                <c:pt idx="2">
                  <c:v>76.37732155454555</c:v>
                </c:pt>
                <c:pt idx="3">
                  <c:v>76.37732155454555</c:v>
                </c:pt>
                <c:pt idx="4">
                  <c:v>76.37732155454555</c:v>
                </c:pt>
                <c:pt idx="5">
                  <c:v>76.37732155454555</c:v>
                </c:pt>
                <c:pt idx="6">
                  <c:v>76.37732155454555</c:v>
                </c:pt>
                <c:pt idx="7">
                  <c:v>76.37732155454555</c:v>
                </c:pt>
                <c:pt idx="8">
                  <c:v>76.37732155454555</c:v>
                </c:pt>
                <c:pt idx="9">
                  <c:v>76.37732155454555</c:v>
                </c:pt>
                <c:pt idx="10">
                  <c:v>76.37732155454555</c:v>
                </c:pt>
                <c:pt idx="11">
                  <c:v>76.37732155454555</c:v>
                </c:pt>
                <c:pt idx="12">
                  <c:v>76.37732155454555</c:v>
                </c:pt>
                <c:pt idx="13">
                  <c:v>76.37732155454555</c:v>
                </c:pt>
                <c:pt idx="14">
                  <c:v>76.37732155454555</c:v>
                </c:pt>
                <c:pt idx="15">
                  <c:v>76.37732155454555</c:v>
                </c:pt>
                <c:pt idx="16">
                  <c:v>76.37732155454555</c:v>
                </c:pt>
                <c:pt idx="17">
                  <c:v>76.37732155454555</c:v>
                </c:pt>
                <c:pt idx="18">
                  <c:v>76.37732155454555</c:v>
                </c:pt>
                <c:pt idx="19">
                  <c:v>76.37732155454555</c:v>
                </c:pt>
                <c:pt idx="20">
                  <c:v>76.37732155454555</c:v>
                </c:pt>
                <c:pt idx="21">
                  <c:v>76.37732155454555</c:v>
                </c:pt>
                <c:pt idx="22">
                  <c:v>76.37732155454555</c:v>
                </c:pt>
                <c:pt idx="23">
                  <c:v>76.37732155454555</c:v>
                </c:pt>
                <c:pt idx="24">
                  <c:v>76.37732155454555</c:v>
                </c:pt>
                <c:pt idx="25">
                  <c:v>76.37732155454555</c:v>
                </c:pt>
                <c:pt idx="26">
                  <c:v>76.37732155454555</c:v>
                </c:pt>
                <c:pt idx="27">
                  <c:v>76.37732155454555</c:v>
                </c:pt>
              </c:numCache>
            </c:numRef>
          </c:val>
          <c:smooth val="0"/>
        </c:ser>
        <c:axId val="31603298"/>
        <c:axId val="15994227"/>
      </c:lineChart>
      <c:catAx>
        <c:axId val="31603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5994227"/>
        <c:crossesAt val="0"/>
        <c:auto val="1"/>
        <c:lblOffset val="100"/>
        <c:tickLblSkip val="1"/>
        <c:noMultiLvlLbl val="0"/>
      </c:catAx>
      <c:valAx>
        <c:axId val="15994227"/>
        <c:scaling>
          <c:orientation val="minMax"/>
          <c:max val="3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1603298"/>
        <c:crossesAt val="1"/>
        <c:crossBetween val="between"/>
        <c:dispUnits/>
        <c:majorUnit val="50"/>
        <c:minorUnit val="50"/>
      </c:valAx>
      <c:spPr>
        <a:gradFill rotWithShape="1">
          <a:gsLst>
            <a:gs pos="0">
              <a:srgbClr val="FFFF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48"/>
          <c:y val="0.8825"/>
          <c:w val="0.914"/>
          <c:h val="0.10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Kh.89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น้ำแม่จัน อ.แม่จัน จ.เชียงราย</a:t>
            </a:r>
          </a:p>
        </c:rich>
      </c:tx>
      <c:layout>
        <c:manualLayout>
          <c:xMode val="factor"/>
          <c:yMode val="factor"/>
          <c:x val="0.02975"/>
          <c:y val="-0.0172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775"/>
          <c:y val="0.15325"/>
          <c:w val="0.859"/>
          <c:h val="0.756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2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2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25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0"/>
              <c:delete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7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Kh.89'!$B$5:$B$33</c:f>
              <c:numCache>
                <c:ptCount val="29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  <c:pt idx="28">
                  <c:v>2564</c:v>
                </c:pt>
              </c:numCache>
            </c:numRef>
          </c:cat>
          <c:val>
            <c:numRef>
              <c:f>'std. - Kh.89'!$C$5:$C$32</c:f>
              <c:numCache>
                <c:ptCount val="28"/>
                <c:pt idx="0">
                  <c:v>77.44</c:v>
                </c:pt>
                <c:pt idx="1">
                  <c:v>191.86</c:v>
                </c:pt>
                <c:pt idx="2">
                  <c:v>167.29</c:v>
                </c:pt>
                <c:pt idx="3">
                  <c:v>112.66400000000002</c:v>
                </c:pt>
                <c:pt idx="4">
                  <c:v>102.435</c:v>
                </c:pt>
                <c:pt idx="5">
                  <c:v>85.05</c:v>
                </c:pt>
                <c:pt idx="6">
                  <c:v>95.283</c:v>
                </c:pt>
                <c:pt idx="7">
                  <c:v>93.52799999999999</c:v>
                </c:pt>
                <c:pt idx="8">
                  <c:v>139.333</c:v>
                </c:pt>
                <c:pt idx="9">
                  <c:v>173.207</c:v>
                </c:pt>
                <c:pt idx="10">
                  <c:v>138.02300000000002</c:v>
                </c:pt>
                <c:pt idx="11">
                  <c:v>169.639</c:v>
                </c:pt>
                <c:pt idx="12">
                  <c:v>109.778976</c:v>
                </c:pt>
                <c:pt idx="13">
                  <c:v>164.141856</c:v>
                </c:pt>
                <c:pt idx="14">
                  <c:v>116.4800736</c:v>
                </c:pt>
                <c:pt idx="15">
                  <c:v>108</c:v>
                </c:pt>
                <c:pt idx="16">
                  <c:v>77.37</c:v>
                </c:pt>
                <c:pt idx="17">
                  <c:v>109.828224</c:v>
                </c:pt>
                <c:pt idx="18">
                  <c:v>157.16073599999996</c:v>
                </c:pt>
                <c:pt idx="19">
                  <c:v>110.807136</c:v>
                </c:pt>
                <c:pt idx="20">
                  <c:v>168.69168</c:v>
                </c:pt>
                <c:pt idx="21">
                  <c:v>94.94</c:v>
                </c:pt>
                <c:pt idx="22">
                  <c:v>66.4803072</c:v>
                </c:pt>
                <c:pt idx="23">
                  <c:v>86.07513600000001</c:v>
                </c:pt>
                <c:pt idx="24">
                  <c:v>180.5</c:v>
                </c:pt>
                <c:pt idx="25">
                  <c:v>109.9</c:v>
                </c:pt>
                <c:pt idx="26">
                  <c:v>25.1</c:v>
                </c:pt>
                <c:pt idx="27">
                  <c:v>66.2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(2536 - 2563 ) 28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Kh.89'!$B$5:$B$33</c:f>
              <c:numCache>
                <c:ptCount val="29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  <c:pt idx="28">
                  <c:v>2564</c:v>
                </c:pt>
              </c:numCache>
            </c:numRef>
          </c:cat>
          <c:val>
            <c:numRef>
              <c:f>'std. - Kh.89'!$E$5:$E$32</c:f>
              <c:numCache>
                <c:ptCount val="28"/>
                <c:pt idx="0">
                  <c:v>117.75736159999998</c:v>
                </c:pt>
                <c:pt idx="1">
                  <c:v>117.75736159999998</c:v>
                </c:pt>
                <c:pt idx="2">
                  <c:v>117.75736159999998</c:v>
                </c:pt>
                <c:pt idx="3">
                  <c:v>117.75736159999998</c:v>
                </c:pt>
                <c:pt idx="4">
                  <c:v>117.75736159999998</c:v>
                </c:pt>
                <c:pt idx="5">
                  <c:v>117.75736159999998</c:v>
                </c:pt>
                <c:pt idx="6">
                  <c:v>117.75736159999998</c:v>
                </c:pt>
                <c:pt idx="7">
                  <c:v>117.75736159999998</c:v>
                </c:pt>
                <c:pt idx="8">
                  <c:v>117.75736159999998</c:v>
                </c:pt>
                <c:pt idx="9">
                  <c:v>117.75736159999998</c:v>
                </c:pt>
                <c:pt idx="10">
                  <c:v>117.75736159999998</c:v>
                </c:pt>
                <c:pt idx="11">
                  <c:v>117.75736159999998</c:v>
                </c:pt>
                <c:pt idx="12">
                  <c:v>117.75736159999998</c:v>
                </c:pt>
                <c:pt idx="13">
                  <c:v>117.75736159999998</c:v>
                </c:pt>
                <c:pt idx="14">
                  <c:v>117.75736159999998</c:v>
                </c:pt>
                <c:pt idx="15">
                  <c:v>117.75736159999998</c:v>
                </c:pt>
                <c:pt idx="16">
                  <c:v>117.75736159999998</c:v>
                </c:pt>
                <c:pt idx="17">
                  <c:v>117.75736159999998</c:v>
                </c:pt>
                <c:pt idx="18">
                  <c:v>117.75736159999998</c:v>
                </c:pt>
                <c:pt idx="19">
                  <c:v>117.75736159999998</c:v>
                </c:pt>
                <c:pt idx="20">
                  <c:v>117.75736159999998</c:v>
                </c:pt>
                <c:pt idx="21">
                  <c:v>117.75736159999998</c:v>
                </c:pt>
                <c:pt idx="22">
                  <c:v>117.75736159999998</c:v>
                </c:pt>
                <c:pt idx="23">
                  <c:v>117.75736159999998</c:v>
                </c:pt>
                <c:pt idx="24">
                  <c:v>117.75736159999998</c:v>
                </c:pt>
                <c:pt idx="25">
                  <c:v>117.75736159999998</c:v>
                </c:pt>
                <c:pt idx="26">
                  <c:v>117.75736159999998</c:v>
                </c:pt>
                <c:pt idx="27">
                  <c:v>117.75736159999998</c:v>
                </c:pt>
              </c:numCache>
            </c:numRef>
          </c:val>
          <c:smooth val="0"/>
        </c:ser>
        <c:ser>
          <c:idx val="2"/>
          <c:order val="2"/>
          <c:tx>
            <c:v>ปี2564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Kh.89'!$B$5:$B$33</c:f>
              <c:numCache>
                <c:ptCount val="29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  <c:pt idx="28">
                  <c:v>2564</c:v>
                </c:pt>
              </c:numCache>
            </c:numRef>
          </c:cat>
          <c:val>
            <c:numRef>
              <c:f>'std. - Kh.89'!$D$5:$D$33</c:f>
              <c:numCache>
                <c:ptCount val="29"/>
                <c:pt idx="28">
                  <c:v>87.85497600000004</c:v>
                </c:pt>
              </c:numCache>
            </c:numRef>
          </c:val>
          <c:smooth val="0"/>
        </c:ser>
        <c:marker val="1"/>
        <c:axId val="9730316"/>
        <c:axId val="20463981"/>
      </c:lineChart>
      <c:catAx>
        <c:axId val="97303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0463981"/>
        <c:crossesAt val="0"/>
        <c:auto val="1"/>
        <c:lblOffset val="100"/>
        <c:tickLblSkip val="1"/>
        <c:noMultiLvlLbl val="0"/>
      </c:catAx>
      <c:valAx>
        <c:axId val="20463981"/>
        <c:scaling>
          <c:orientation val="minMax"/>
          <c:max val="3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9730316"/>
        <c:crossesAt val="1"/>
        <c:crossBetween val="between"/>
        <c:dispUnits/>
        <c:majorUnit val="50"/>
        <c:minorUnit val="5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09"/>
          <c:y val="0.9185"/>
          <c:w val="0.99"/>
          <c:h val="0.07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0.4595</cdr:x>
      <cdr:y>0.45475</cdr:y>
    </cdr:from>
    <cdr:to>
      <cdr:x>0.5955</cdr:x>
      <cdr:y>0.48975</cdr:y>
    </cdr:to>
    <cdr:sp>
      <cdr:nvSpPr>
        <cdr:cNvPr id="1" name="TextBox 1"/>
        <cdr:cNvSpPr txBox="1">
          <a:spLocks noChangeArrowheads="1"/>
        </cdr:cNvSpPr>
      </cdr:nvSpPr>
      <cdr:spPr>
        <a:xfrm>
          <a:off x="4314825" y="2800350"/>
          <a:ext cx="1276350" cy="21907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118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..</a:t>
          </a:r>
        </a:p>
      </cdr:txBody>
    </cdr:sp>
  </cdr:relSizeAnchor>
  <cdr:relSizeAnchor xmlns:cdr="http://schemas.openxmlformats.org/drawingml/2006/chartDrawing">
    <cdr:from>
      <cdr:x>0.62525</cdr:x>
      <cdr:y>0.355</cdr:y>
    </cdr:from>
    <cdr:to>
      <cdr:x>0.771</cdr:x>
      <cdr:y>0.3895</cdr:y>
    </cdr:to>
    <cdr:sp>
      <cdr:nvSpPr>
        <cdr:cNvPr id="2" name="TextBox 1"/>
        <cdr:cNvSpPr txBox="1">
          <a:spLocks noChangeArrowheads="1"/>
        </cdr:cNvSpPr>
      </cdr:nvSpPr>
      <cdr:spPr>
        <a:xfrm>
          <a:off x="5876925" y="2190750"/>
          <a:ext cx="1371600" cy="20955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159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0.2215</cdr:x>
      <cdr:y>0.58825</cdr:y>
    </cdr:from>
    <cdr:to>
      <cdr:x>0.364</cdr:x>
      <cdr:y>0.625</cdr:y>
    </cdr:to>
    <cdr:sp>
      <cdr:nvSpPr>
        <cdr:cNvPr id="3" name="TextBox 1"/>
        <cdr:cNvSpPr txBox="1">
          <a:spLocks noChangeArrowheads="1"/>
        </cdr:cNvSpPr>
      </cdr:nvSpPr>
      <cdr:spPr>
        <a:xfrm>
          <a:off x="2076450" y="3629025"/>
          <a:ext cx="1343025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76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0.21225</cdr:x>
      <cdr:y>0.32875</cdr:y>
    </cdr:from>
    <cdr:to>
      <cdr:x>0.274</cdr:x>
      <cdr:y>0.54225</cdr:y>
    </cdr:to>
    <cdr:sp>
      <cdr:nvSpPr>
        <cdr:cNvPr id="1" name="ตัวเชื่อมต่อโค้ง 2"/>
        <cdr:cNvSpPr>
          <a:spLocks/>
        </cdr:cNvSpPr>
      </cdr:nvSpPr>
      <cdr:spPr>
        <a:xfrm rot="5400000" flipH="1">
          <a:off x="1990725" y="2028825"/>
          <a:ext cx="581025" cy="1314450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d.-%20G.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G.4"/>
      <sheetName val="แผนภูมิแท่ง"/>
      <sheetName val="แผนภูมิเส้น"/>
    </sheetNames>
    <sheetDataSet>
      <sheetData sheetId="0">
        <row r="26">
          <cell r="K26" t="str">
            <v>ปี 2564 ปริมาณน้ำสะสม 1 เม.ย.64 - 28 ก.พ.65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56"/>
  <sheetViews>
    <sheetView zoomScalePageLayoutView="0" workbookViewId="0" topLeftCell="A20">
      <selection activeCell="K34" sqref="K34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71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72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2">
      <c r="B4" s="73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2">
      <c r="B5" s="20">
        <v>2536</v>
      </c>
      <c r="C5" s="54">
        <v>77.44</v>
      </c>
      <c r="D5" s="55"/>
      <c r="E5" s="56">
        <f aca="true" t="shared" si="0" ref="E5:E32">$C$47</f>
        <v>117.75736159999998</v>
      </c>
      <c r="F5" s="57">
        <f aca="true" t="shared" si="1" ref="F5:F32">+$C$50</f>
        <v>76.37732155454555</v>
      </c>
      <c r="G5" s="58">
        <f aca="true" t="shared" si="2" ref="G5:G32">$C$48</f>
        <v>41.38004004545443</v>
      </c>
      <c r="H5" s="59">
        <f aca="true" t="shared" si="3" ref="H5:H32">+$C$51</f>
        <v>159.13740164545442</v>
      </c>
      <c r="I5" s="2">
        <v>1</v>
      </c>
    </row>
    <row r="6" spans="2:9" ht="12">
      <c r="B6" s="22">
        <v>2537</v>
      </c>
      <c r="C6" s="60">
        <v>191.86</v>
      </c>
      <c r="D6" s="55"/>
      <c r="E6" s="61">
        <f t="shared" si="0"/>
        <v>117.75736159999998</v>
      </c>
      <c r="F6" s="62">
        <f t="shared" si="1"/>
        <v>76.37732155454555</v>
      </c>
      <c r="G6" s="63">
        <f t="shared" si="2"/>
        <v>41.38004004545443</v>
      </c>
      <c r="H6" s="64">
        <f t="shared" si="3"/>
        <v>159.13740164545442</v>
      </c>
      <c r="I6" s="2">
        <f>I5+1</f>
        <v>2</v>
      </c>
    </row>
    <row r="7" spans="2:9" ht="12">
      <c r="B7" s="22">
        <v>2538</v>
      </c>
      <c r="C7" s="60">
        <v>167.29</v>
      </c>
      <c r="D7" s="55"/>
      <c r="E7" s="61">
        <f t="shared" si="0"/>
        <v>117.75736159999998</v>
      </c>
      <c r="F7" s="62">
        <f t="shared" si="1"/>
        <v>76.37732155454555</v>
      </c>
      <c r="G7" s="63">
        <f t="shared" si="2"/>
        <v>41.38004004545443</v>
      </c>
      <c r="H7" s="64">
        <f t="shared" si="3"/>
        <v>159.13740164545442</v>
      </c>
      <c r="I7" s="2">
        <f aca="true" t="shared" si="4" ref="I7:I32">I6+1</f>
        <v>3</v>
      </c>
    </row>
    <row r="8" spans="2:9" ht="12">
      <c r="B8" s="22">
        <v>2539</v>
      </c>
      <c r="C8" s="60">
        <v>112.66400000000002</v>
      </c>
      <c r="D8" s="55"/>
      <c r="E8" s="61">
        <f t="shared" si="0"/>
        <v>117.75736159999998</v>
      </c>
      <c r="F8" s="62">
        <f t="shared" si="1"/>
        <v>76.37732155454555</v>
      </c>
      <c r="G8" s="63">
        <f t="shared" si="2"/>
        <v>41.38004004545443</v>
      </c>
      <c r="H8" s="64">
        <f t="shared" si="3"/>
        <v>159.13740164545442</v>
      </c>
      <c r="I8" s="2">
        <f t="shared" si="4"/>
        <v>4</v>
      </c>
    </row>
    <row r="9" spans="2:9" ht="12">
      <c r="B9" s="22">
        <v>2540</v>
      </c>
      <c r="C9" s="60">
        <v>102.435</v>
      </c>
      <c r="D9" s="55"/>
      <c r="E9" s="61">
        <f t="shared" si="0"/>
        <v>117.75736159999998</v>
      </c>
      <c r="F9" s="62">
        <f t="shared" si="1"/>
        <v>76.37732155454555</v>
      </c>
      <c r="G9" s="63">
        <f t="shared" si="2"/>
        <v>41.38004004545443</v>
      </c>
      <c r="H9" s="64">
        <f t="shared" si="3"/>
        <v>159.13740164545442</v>
      </c>
      <c r="I9" s="2">
        <f t="shared" si="4"/>
        <v>5</v>
      </c>
    </row>
    <row r="10" spans="2:9" ht="12">
      <c r="B10" s="22">
        <v>2541</v>
      </c>
      <c r="C10" s="60">
        <v>85.05</v>
      </c>
      <c r="D10" s="55"/>
      <c r="E10" s="61">
        <f t="shared" si="0"/>
        <v>117.75736159999998</v>
      </c>
      <c r="F10" s="62">
        <f t="shared" si="1"/>
        <v>76.37732155454555</v>
      </c>
      <c r="G10" s="63">
        <f t="shared" si="2"/>
        <v>41.38004004545443</v>
      </c>
      <c r="H10" s="64">
        <f t="shared" si="3"/>
        <v>159.13740164545442</v>
      </c>
      <c r="I10" s="2">
        <f t="shared" si="4"/>
        <v>6</v>
      </c>
    </row>
    <row r="11" spans="2:9" ht="12">
      <c r="B11" s="22">
        <v>2542</v>
      </c>
      <c r="C11" s="60">
        <v>95.283</v>
      </c>
      <c r="D11" s="55"/>
      <c r="E11" s="61">
        <f t="shared" si="0"/>
        <v>117.75736159999998</v>
      </c>
      <c r="F11" s="62">
        <f t="shared" si="1"/>
        <v>76.37732155454555</v>
      </c>
      <c r="G11" s="63">
        <f t="shared" si="2"/>
        <v>41.38004004545443</v>
      </c>
      <c r="H11" s="64">
        <f t="shared" si="3"/>
        <v>159.13740164545442</v>
      </c>
      <c r="I11" s="2">
        <f t="shared" si="4"/>
        <v>7</v>
      </c>
    </row>
    <row r="12" spans="2:9" ht="12">
      <c r="B12" s="22">
        <v>2543</v>
      </c>
      <c r="C12" s="60">
        <v>93.52799999999999</v>
      </c>
      <c r="D12" s="55"/>
      <c r="E12" s="61">
        <f t="shared" si="0"/>
        <v>117.75736159999998</v>
      </c>
      <c r="F12" s="62">
        <f t="shared" si="1"/>
        <v>76.37732155454555</v>
      </c>
      <c r="G12" s="63">
        <f t="shared" si="2"/>
        <v>41.38004004545443</v>
      </c>
      <c r="H12" s="64">
        <f t="shared" si="3"/>
        <v>159.13740164545442</v>
      </c>
      <c r="I12" s="2">
        <f t="shared" si="4"/>
        <v>8</v>
      </c>
    </row>
    <row r="13" spans="2:9" ht="12">
      <c r="B13" s="22">
        <v>2544</v>
      </c>
      <c r="C13" s="60">
        <v>139.333</v>
      </c>
      <c r="D13" s="55"/>
      <c r="E13" s="61">
        <f t="shared" si="0"/>
        <v>117.75736159999998</v>
      </c>
      <c r="F13" s="62">
        <f t="shared" si="1"/>
        <v>76.37732155454555</v>
      </c>
      <c r="G13" s="63">
        <f t="shared" si="2"/>
        <v>41.38004004545443</v>
      </c>
      <c r="H13" s="64">
        <f t="shared" si="3"/>
        <v>159.13740164545442</v>
      </c>
      <c r="I13" s="2">
        <f t="shared" si="4"/>
        <v>9</v>
      </c>
    </row>
    <row r="14" spans="2:9" ht="12">
      <c r="B14" s="22">
        <v>2545</v>
      </c>
      <c r="C14" s="60">
        <v>173.207</v>
      </c>
      <c r="D14" s="55"/>
      <c r="E14" s="61">
        <f t="shared" si="0"/>
        <v>117.75736159999998</v>
      </c>
      <c r="F14" s="62">
        <f t="shared" si="1"/>
        <v>76.37732155454555</v>
      </c>
      <c r="G14" s="63">
        <f t="shared" si="2"/>
        <v>41.38004004545443</v>
      </c>
      <c r="H14" s="64">
        <f t="shared" si="3"/>
        <v>159.13740164545442</v>
      </c>
      <c r="I14" s="2">
        <f t="shared" si="4"/>
        <v>10</v>
      </c>
    </row>
    <row r="15" spans="2:9" ht="12">
      <c r="B15" s="22">
        <v>2546</v>
      </c>
      <c r="C15" s="60">
        <v>138.02300000000002</v>
      </c>
      <c r="D15" s="55"/>
      <c r="E15" s="61">
        <f t="shared" si="0"/>
        <v>117.75736159999998</v>
      </c>
      <c r="F15" s="62">
        <f t="shared" si="1"/>
        <v>76.37732155454555</v>
      </c>
      <c r="G15" s="63">
        <f t="shared" si="2"/>
        <v>41.38004004545443</v>
      </c>
      <c r="H15" s="64">
        <f t="shared" si="3"/>
        <v>159.13740164545442</v>
      </c>
      <c r="I15" s="2">
        <f t="shared" si="4"/>
        <v>11</v>
      </c>
    </row>
    <row r="16" spans="2:9" ht="12">
      <c r="B16" s="22">
        <v>2547</v>
      </c>
      <c r="C16" s="60">
        <v>169.639</v>
      </c>
      <c r="D16" s="55"/>
      <c r="E16" s="61">
        <f t="shared" si="0"/>
        <v>117.75736159999998</v>
      </c>
      <c r="F16" s="62">
        <f t="shared" si="1"/>
        <v>76.37732155454555</v>
      </c>
      <c r="G16" s="63">
        <f t="shared" si="2"/>
        <v>41.38004004545443</v>
      </c>
      <c r="H16" s="64">
        <f t="shared" si="3"/>
        <v>159.13740164545442</v>
      </c>
      <c r="I16" s="2">
        <f t="shared" si="4"/>
        <v>12</v>
      </c>
    </row>
    <row r="17" spans="2:9" ht="12">
      <c r="B17" s="22">
        <v>2548</v>
      </c>
      <c r="C17" s="60">
        <v>109.778976</v>
      </c>
      <c r="D17" s="55"/>
      <c r="E17" s="61">
        <f t="shared" si="0"/>
        <v>117.75736159999998</v>
      </c>
      <c r="F17" s="62">
        <f t="shared" si="1"/>
        <v>76.37732155454555</v>
      </c>
      <c r="G17" s="63">
        <f t="shared" si="2"/>
        <v>41.38004004545443</v>
      </c>
      <c r="H17" s="64">
        <f t="shared" si="3"/>
        <v>159.13740164545442</v>
      </c>
      <c r="I17" s="2">
        <f t="shared" si="4"/>
        <v>13</v>
      </c>
    </row>
    <row r="18" spans="2:9" ht="12">
      <c r="B18" s="22">
        <v>2549</v>
      </c>
      <c r="C18" s="60">
        <v>164.141856</v>
      </c>
      <c r="D18" s="55"/>
      <c r="E18" s="61">
        <f t="shared" si="0"/>
        <v>117.75736159999998</v>
      </c>
      <c r="F18" s="62">
        <f t="shared" si="1"/>
        <v>76.37732155454555</v>
      </c>
      <c r="G18" s="63">
        <f t="shared" si="2"/>
        <v>41.38004004545443</v>
      </c>
      <c r="H18" s="64">
        <f t="shared" si="3"/>
        <v>159.13740164545442</v>
      </c>
      <c r="I18" s="2">
        <f t="shared" si="4"/>
        <v>14</v>
      </c>
    </row>
    <row r="19" spans="2:9" ht="12">
      <c r="B19" s="22">
        <v>2550</v>
      </c>
      <c r="C19" s="60">
        <v>116.4800736</v>
      </c>
      <c r="D19" s="55"/>
      <c r="E19" s="61">
        <f t="shared" si="0"/>
        <v>117.75736159999998</v>
      </c>
      <c r="F19" s="62">
        <f t="shared" si="1"/>
        <v>76.37732155454555</v>
      </c>
      <c r="G19" s="63">
        <f t="shared" si="2"/>
        <v>41.38004004545443</v>
      </c>
      <c r="H19" s="64">
        <f t="shared" si="3"/>
        <v>159.13740164545442</v>
      </c>
      <c r="I19" s="2">
        <f t="shared" si="4"/>
        <v>15</v>
      </c>
    </row>
    <row r="20" spans="2:9" ht="12">
      <c r="B20" s="22">
        <v>2551</v>
      </c>
      <c r="C20" s="60">
        <v>108</v>
      </c>
      <c r="D20" s="55"/>
      <c r="E20" s="61">
        <f t="shared" si="0"/>
        <v>117.75736159999998</v>
      </c>
      <c r="F20" s="62">
        <f t="shared" si="1"/>
        <v>76.37732155454555</v>
      </c>
      <c r="G20" s="63">
        <f t="shared" si="2"/>
        <v>41.38004004545443</v>
      </c>
      <c r="H20" s="64">
        <f t="shared" si="3"/>
        <v>159.13740164545442</v>
      </c>
      <c r="I20" s="2">
        <f t="shared" si="4"/>
        <v>16</v>
      </c>
    </row>
    <row r="21" spans="2:9" ht="12">
      <c r="B21" s="22">
        <v>2552</v>
      </c>
      <c r="C21" s="65">
        <v>77.37</v>
      </c>
      <c r="D21" s="55"/>
      <c r="E21" s="61">
        <f t="shared" si="0"/>
        <v>117.75736159999998</v>
      </c>
      <c r="F21" s="62">
        <f t="shared" si="1"/>
        <v>76.37732155454555</v>
      </c>
      <c r="G21" s="63">
        <f t="shared" si="2"/>
        <v>41.38004004545443</v>
      </c>
      <c r="H21" s="64">
        <f t="shared" si="3"/>
        <v>159.13740164545442</v>
      </c>
      <c r="I21" s="2">
        <f t="shared" si="4"/>
        <v>17</v>
      </c>
    </row>
    <row r="22" spans="2:9" ht="12">
      <c r="B22" s="22">
        <v>2553</v>
      </c>
      <c r="C22" s="65">
        <v>109.828224</v>
      </c>
      <c r="D22" s="55"/>
      <c r="E22" s="61">
        <f t="shared" si="0"/>
        <v>117.75736159999998</v>
      </c>
      <c r="F22" s="62">
        <f t="shared" si="1"/>
        <v>76.37732155454555</v>
      </c>
      <c r="G22" s="63">
        <f t="shared" si="2"/>
        <v>41.38004004545443</v>
      </c>
      <c r="H22" s="64">
        <f t="shared" si="3"/>
        <v>159.13740164545442</v>
      </c>
      <c r="I22" s="2">
        <f t="shared" si="4"/>
        <v>18</v>
      </c>
    </row>
    <row r="23" spans="2:9" ht="12">
      <c r="B23" s="22">
        <v>2554</v>
      </c>
      <c r="C23" s="65">
        <v>157.16073599999996</v>
      </c>
      <c r="D23" s="55"/>
      <c r="E23" s="61">
        <f t="shared" si="0"/>
        <v>117.75736159999998</v>
      </c>
      <c r="F23" s="62">
        <f t="shared" si="1"/>
        <v>76.37732155454555</v>
      </c>
      <c r="G23" s="63">
        <f t="shared" si="2"/>
        <v>41.38004004545443</v>
      </c>
      <c r="H23" s="64">
        <f t="shared" si="3"/>
        <v>159.13740164545442</v>
      </c>
      <c r="I23" s="2">
        <f t="shared" si="4"/>
        <v>19</v>
      </c>
    </row>
    <row r="24" spans="2:9" ht="12">
      <c r="B24" s="22">
        <v>2555</v>
      </c>
      <c r="C24" s="65">
        <v>110.807136</v>
      </c>
      <c r="D24" s="55"/>
      <c r="E24" s="61">
        <f t="shared" si="0"/>
        <v>117.75736159999998</v>
      </c>
      <c r="F24" s="62">
        <f t="shared" si="1"/>
        <v>76.37732155454555</v>
      </c>
      <c r="G24" s="63">
        <f t="shared" si="2"/>
        <v>41.38004004545443</v>
      </c>
      <c r="H24" s="64">
        <f t="shared" si="3"/>
        <v>159.13740164545442</v>
      </c>
      <c r="I24" s="2">
        <f t="shared" si="4"/>
        <v>20</v>
      </c>
    </row>
    <row r="25" spans="2:9" ht="12">
      <c r="B25" s="22">
        <v>2556</v>
      </c>
      <c r="C25" s="65">
        <v>168.69168</v>
      </c>
      <c r="D25" s="55"/>
      <c r="E25" s="61">
        <f t="shared" si="0"/>
        <v>117.75736159999998</v>
      </c>
      <c r="F25" s="62">
        <f t="shared" si="1"/>
        <v>76.37732155454555</v>
      </c>
      <c r="G25" s="63">
        <f t="shared" si="2"/>
        <v>41.38004004545443</v>
      </c>
      <c r="H25" s="64">
        <f t="shared" si="3"/>
        <v>159.13740164545442</v>
      </c>
      <c r="I25" s="2">
        <f t="shared" si="4"/>
        <v>21</v>
      </c>
    </row>
    <row r="26" spans="2:9" ht="12">
      <c r="B26" s="22">
        <v>2557</v>
      </c>
      <c r="C26" s="65">
        <v>94.94</v>
      </c>
      <c r="D26" s="55"/>
      <c r="E26" s="61">
        <f t="shared" si="0"/>
        <v>117.75736159999998</v>
      </c>
      <c r="F26" s="62">
        <f t="shared" si="1"/>
        <v>76.37732155454555</v>
      </c>
      <c r="G26" s="63">
        <f t="shared" si="2"/>
        <v>41.38004004545443</v>
      </c>
      <c r="H26" s="64">
        <f t="shared" si="3"/>
        <v>159.13740164545442</v>
      </c>
      <c r="I26" s="2">
        <f t="shared" si="4"/>
        <v>22</v>
      </c>
    </row>
    <row r="27" spans="2:9" ht="12">
      <c r="B27" s="22">
        <v>2558</v>
      </c>
      <c r="C27" s="65">
        <v>66.4803072</v>
      </c>
      <c r="D27" s="55"/>
      <c r="E27" s="61">
        <f t="shared" si="0"/>
        <v>117.75736159999998</v>
      </c>
      <c r="F27" s="62">
        <f t="shared" si="1"/>
        <v>76.37732155454555</v>
      </c>
      <c r="G27" s="63">
        <f t="shared" si="2"/>
        <v>41.38004004545443</v>
      </c>
      <c r="H27" s="64">
        <f t="shared" si="3"/>
        <v>159.13740164545442</v>
      </c>
      <c r="I27" s="2">
        <f t="shared" si="4"/>
        <v>23</v>
      </c>
    </row>
    <row r="28" spans="2:13" ht="12">
      <c r="B28" s="22">
        <v>2559</v>
      </c>
      <c r="C28" s="60">
        <v>86.07513600000001</v>
      </c>
      <c r="D28" s="55"/>
      <c r="E28" s="61">
        <f t="shared" si="0"/>
        <v>117.75736159999998</v>
      </c>
      <c r="F28" s="62">
        <f t="shared" si="1"/>
        <v>76.37732155454555</v>
      </c>
      <c r="G28" s="63">
        <f t="shared" si="2"/>
        <v>41.38004004545443</v>
      </c>
      <c r="H28" s="64">
        <f t="shared" si="3"/>
        <v>159.13740164545442</v>
      </c>
      <c r="I28" s="2">
        <f t="shared" si="4"/>
        <v>24</v>
      </c>
      <c r="L28" s="69"/>
      <c r="M28" s="69"/>
    </row>
    <row r="29" spans="2:9" ht="12">
      <c r="B29" s="22">
        <v>2560</v>
      </c>
      <c r="C29" s="60">
        <v>180.5</v>
      </c>
      <c r="D29" s="55"/>
      <c r="E29" s="61">
        <f t="shared" si="0"/>
        <v>117.75736159999998</v>
      </c>
      <c r="F29" s="62">
        <f t="shared" si="1"/>
        <v>76.37732155454555</v>
      </c>
      <c r="G29" s="63">
        <f t="shared" si="2"/>
        <v>41.38004004545443</v>
      </c>
      <c r="H29" s="64">
        <f t="shared" si="3"/>
        <v>159.13740164545442</v>
      </c>
      <c r="I29" s="2">
        <f t="shared" si="4"/>
        <v>25</v>
      </c>
    </row>
    <row r="30" spans="2:9" ht="12">
      <c r="B30" s="22">
        <v>2561</v>
      </c>
      <c r="C30" s="60">
        <v>109.9</v>
      </c>
      <c r="D30" s="55"/>
      <c r="E30" s="61">
        <f t="shared" si="0"/>
        <v>117.75736159999998</v>
      </c>
      <c r="F30" s="62">
        <f t="shared" si="1"/>
        <v>76.37732155454555</v>
      </c>
      <c r="G30" s="63">
        <f t="shared" si="2"/>
        <v>41.38004004545443</v>
      </c>
      <c r="H30" s="64">
        <f t="shared" si="3"/>
        <v>159.13740164545442</v>
      </c>
      <c r="I30" s="2">
        <f t="shared" si="4"/>
        <v>26</v>
      </c>
    </row>
    <row r="31" spans="2:9" ht="12">
      <c r="B31" s="22">
        <v>2562</v>
      </c>
      <c r="C31" s="60">
        <v>25.1</v>
      </c>
      <c r="D31" s="55"/>
      <c r="E31" s="61">
        <f t="shared" si="0"/>
        <v>117.75736159999998</v>
      </c>
      <c r="F31" s="62">
        <f t="shared" si="1"/>
        <v>76.37732155454555</v>
      </c>
      <c r="G31" s="63">
        <f t="shared" si="2"/>
        <v>41.38004004545443</v>
      </c>
      <c r="H31" s="64">
        <f t="shared" si="3"/>
        <v>159.13740164545442</v>
      </c>
      <c r="I31" s="2">
        <f t="shared" si="4"/>
        <v>27</v>
      </c>
    </row>
    <row r="32" spans="2:9" ht="12">
      <c r="B32" s="22">
        <v>2563</v>
      </c>
      <c r="C32" s="60">
        <v>66.2</v>
      </c>
      <c r="D32" s="55"/>
      <c r="E32" s="61">
        <f t="shared" si="0"/>
        <v>117.75736159999998</v>
      </c>
      <c r="F32" s="62">
        <f t="shared" si="1"/>
        <v>76.37732155454555</v>
      </c>
      <c r="G32" s="63">
        <f t="shared" si="2"/>
        <v>41.38004004545443</v>
      </c>
      <c r="H32" s="64">
        <f t="shared" si="3"/>
        <v>159.13740164545442</v>
      </c>
      <c r="I32" s="2">
        <f t="shared" si="4"/>
        <v>28</v>
      </c>
    </row>
    <row r="33" spans="2:14" ht="12">
      <c r="B33" s="68">
        <v>2564</v>
      </c>
      <c r="C33" s="66">
        <v>87.85497600000004</v>
      </c>
      <c r="D33" s="70">
        <f>C33</f>
        <v>87.85497600000004</v>
      </c>
      <c r="E33" s="61"/>
      <c r="F33" s="62"/>
      <c r="G33" s="63"/>
      <c r="H33" s="64"/>
      <c r="K33" s="74" t="str">
        <f>'[1]std. - G.4'!$K$26:$N$26</f>
        <v>ปี 2564 ปริมาณน้ำสะสม 1 เม.ย.64 - 28 ก.พ.65</v>
      </c>
      <c r="L33" s="74"/>
      <c r="M33" s="74"/>
      <c r="N33" s="74"/>
    </row>
    <row r="34" spans="2:8" ht="12">
      <c r="B34" s="22"/>
      <c r="C34" s="65"/>
      <c r="D34" s="55"/>
      <c r="E34" s="61"/>
      <c r="F34" s="62"/>
      <c r="G34" s="63"/>
      <c r="H34" s="64"/>
    </row>
    <row r="35" spans="2:8" ht="12">
      <c r="B35" s="22"/>
      <c r="C35" s="65"/>
      <c r="D35" s="55"/>
      <c r="E35" s="61"/>
      <c r="F35" s="62"/>
      <c r="G35" s="63"/>
      <c r="H35" s="64"/>
    </row>
    <row r="36" spans="2:16" ht="12.75">
      <c r="B36" s="22"/>
      <c r="C36" s="65"/>
      <c r="D36" s="55"/>
      <c r="E36" s="61"/>
      <c r="F36" s="62"/>
      <c r="G36" s="63"/>
      <c r="H36" s="64"/>
      <c r="K36" s="67"/>
      <c r="P36"/>
    </row>
    <row r="37" spans="2:8" ht="12">
      <c r="B37" s="22"/>
      <c r="C37" s="65"/>
      <c r="D37" s="55"/>
      <c r="E37" s="61"/>
      <c r="F37" s="62"/>
      <c r="G37" s="63"/>
      <c r="H37" s="64"/>
    </row>
    <row r="38" spans="2:8" ht="12">
      <c r="B38" s="22"/>
      <c r="C38" s="65"/>
      <c r="D38" s="55"/>
      <c r="E38" s="61"/>
      <c r="F38" s="62"/>
      <c r="G38" s="63"/>
      <c r="H38" s="64"/>
    </row>
    <row r="39" spans="2:8" ht="12">
      <c r="B39" s="22"/>
      <c r="C39" s="65"/>
      <c r="D39" s="55"/>
      <c r="E39" s="61"/>
      <c r="F39" s="62"/>
      <c r="G39" s="63"/>
      <c r="H39" s="64"/>
    </row>
    <row r="40" spans="2:8" ht="12">
      <c r="B40" s="22"/>
      <c r="C40" s="65"/>
      <c r="D40" s="55"/>
      <c r="E40" s="61"/>
      <c r="F40" s="62"/>
      <c r="G40" s="63"/>
      <c r="H40" s="64"/>
    </row>
    <row r="41" spans="2:13" ht="12">
      <c r="B41" s="22"/>
      <c r="C41" s="65"/>
      <c r="D41" s="55"/>
      <c r="E41" s="61"/>
      <c r="F41" s="62"/>
      <c r="G41" s="63"/>
      <c r="H41" s="64"/>
      <c r="J41" s="67"/>
      <c r="K41" s="67"/>
      <c r="L41" s="67"/>
      <c r="M41" s="67"/>
    </row>
    <row r="42" spans="2:8" ht="12">
      <c r="B42" s="22"/>
      <c r="C42" s="65"/>
      <c r="D42" s="55"/>
      <c r="E42" s="61"/>
      <c r="F42" s="62"/>
      <c r="G42" s="63"/>
      <c r="H42" s="64"/>
    </row>
    <row r="43" spans="2:8" ht="12">
      <c r="B43" s="22"/>
      <c r="C43" s="65"/>
      <c r="D43" s="55"/>
      <c r="E43" s="61"/>
      <c r="F43" s="62"/>
      <c r="G43" s="63"/>
      <c r="H43" s="64"/>
    </row>
    <row r="44" spans="2:13" ht="12">
      <c r="B44" s="27"/>
      <c r="C44" s="28"/>
      <c r="D44" s="21"/>
      <c r="E44" s="29"/>
      <c r="F44" s="29"/>
      <c r="G44" s="29"/>
      <c r="H44" s="29"/>
      <c r="J44" s="24"/>
      <c r="K44" s="25"/>
      <c r="L44" s="24"/>
      <c r="M44" s="26"/>
    </row>
    <row r="45" spans="2:13" ht="12">
      <c r="B45" s="27"/>
      <c r="C45" s="28"/>
      <c r="D45" s="21"/>
      <c r="E45" s="29"/>
      <c r="F45" s="29"/>
      <c r="G45" s="29"/>
      <c r="H45" s="29"/>
      <c r="J45" s="24"/>
      <c r="K45" s="25"/>
      <c r="L45" s="24"/>
      <c r="M45" s="26"/>
    </row>
    <row r="46" spans="1:17" ht="16.5" customHeight="1">
      <c r="A46" s="23"/>
      <c r="B46" s="30"/>
      <c r="C46" s="31"/>
      <c r="D46" s="23"/>
      <c r="E46" s="23"/>
      <c r="F46" s="23"/>
      <c r="G46" s="23"/>
      <c r="H46" s="23"/>
      <c r="I46" s="23"/>
      <c r="J46" s="23"/>
      <c r="K46" s="23"/>
      <c r="Q46" s="28"/>
    </row>
    <row r="47" spans="1:11" ht="15.75" customHeight="1">
      <c r="A47" s="23"/>
      <c r="B47" s="32" t="s">
        <v>8</v>
      </c>
      <c r="C47" s="51">
        <f>AVERAGE(C5:C32)</f>
        <v>117.75736159999998</v>
      </c>
      <c r="D47" s="33"/>
      <c r="E47" s="30"/>
      <c r="F47" s="30"/>
      <c r="G47" s="23"/>
      <c r="H47" s="34" t="s">
        <v>8</v>
      </c>
      <c r="I47" s="35" t="s">
        <v>20</v>
      </c>
      <c r="J47" s="36"/>
      <c r="K47" s="37"/>
    </row>
    <row r="48" spans="1:11" ht="15.75" customHeight="1">
      <c r="A48" s="23"/>
      <c r="B48" s="38" t="s">
        <v>10</v>
      </c>
      <c r="C48" s="52">
        <f>STDEV(C5:C32)</f>
        <v>41.38004004545443</v>
      </c>
      <c r="D48" s="33"/>
      <c r="E48" s="30"/>
      <c r="F48" s="30"/>
      <c r="G48" s="23"/>
      <c r="H48" s="40" t="s">
        <v>10</v>
      </c>
      <c r="I48" s="41" t="s">
        <v>12</v>
      </c>
      <c r="J48" s="42"/>
      <c r="K48" s="43"/>
    </row>
    <row r="49" spans="1:15" ht="15.75" customHeight="1">
      <c r="A49" s="30"/>
      <c r="B49" s="38" t="s">
        <v>13</v>
      </c>
      <c r="C49" s="39">
        <f>C48/C47</f>
        <v>0.351400876201819</v>
      </c>
      <c r="D49" s="33"/>
      <c r="E49" s="44">
        <f>C49*100</f>
        <v>35.140087620181895</v>
      </c>
      <c r="F49" s="30" t="s">
        <v>2</v>
      </c>
      <c r="G49" s="23"/>
      <c r="H49" s="40" t="s">
        <v>13</v>
      </c>
      <c r="I49" s="41" t="s">
        <v>14</v>
      </c>
      <c r="J49" s="42"/>
      <c r="K49" s="43"/>
      <c r="M49" s="50" t="s">
        <v>19</v>
      </c>
      <c r="N49" s="2">
        <f>C54-C55-C56</f>
        <v>18</v>
      </c>
      <c r="O49" s="2" t="s">
        <v>0</v>
      </c>
    </row>
    <row r="50" spans="1:15" ht="15.75" customHeight="1">
      <c r="A50" s="30"/>
      <c r="B50" s="38" t="s">
        <v>9</v>
      </c>
      <c r="C50" s="52">
        <f>C47-C48</f>
        <v>76.37732155454555</v>
      </c>
      <c r="D50" s="33"/>
      <c r="E50" s="30"/>
      <c r="F50" s="30"/>
      <c r="G50" s="23"/>
      <c r="H50" s="40" t="s">
        <v>9</v>
      </c>
      <c r="I50" s="41" t="s">
        <v>15</v>
      </c>
      <c r="J50" s="42"/>
      <c r="K50" s="43"/>
      <c r="M50" s="50" t="s">
        <v>18</v>
      </c>
      <c r="N50" s="2">
        <f>C55</f>
        <v>7</v>
      </c>
      <c r="O50" s="2" t="s">
        <v>0</v>
      </c>
    </row>
    <row r="51" spans="1:15" ht="15.75" customHeight="1">
      <c r="A51" s="30"/>
      <c r="B51" s="45" t="s">
        <v>11</v>
      </c>
      <c r="C51" s="53">
        <f>C47+C48</f>
        <v>159.13740164545442</v>
      </c>
      <c r="D51" s="33"/>
      <c r="E51" s="30"/>
      <c r="F51" s="30"/>
      <c r="G51" s="23"/>
      <c r="H51" s="46" t="s">
        <v>11</v>
      </c>
      <c r="I51" s="47" t="s">
        <v>16</v>
      </c>
      <c r="J51" s="48"/>
      <c r="K51" s="49"/>
      <c r="M51" s="50" t="s">
        <v>17</v>
      </c>
      <c r="N51" s="2">
        <f>C56</f>
        <v>3</v>
      </c>
      <c r="O51" s="2" t="s">
        <v>0</v>
      </c>
    </row>
    <row r="52" spans="1:6" ht="17.25" customHeight="1">
      <c r="A52" s="27"/>
      <c r="C52" s="27"/>
      <c r="D52" s="27"/>
      <c r="E52" s="27"/>
      <c r="F52" s="27"/>
    </row>
    <row r="53" spans="1:3" ht="12">
      <c r="A53" s="27"/>
      <c r="C53" s="27"/>
    </row>
    <row r="54" spans="1:3" ht="12">
      <c r="A54" s="27"/>
      <c r="C54" s="2">
        <f>MAX(I5:I43)</f>
        <v>28</v>
      </c>
    </row>
    <row r="55" ht="12">
      <c r="C55" s="2">
        <f>COUNTIF(C5:C32,"&gt;159")</f>
        <v>7</v>
      </c>
    </row>
    <row r="56" ht="12">
      <c r="C56" s="2">
        <f>COUNTIF(C5:C32,"&lt;76")</f>
        <v>3</v>
      </c>
    </row>
  </sheetData>
  <sheetProtection/>
  <mergeCells count="2">
    <mergeCell ref="B2:B4"/>
    <mergeCell ref="K33:N33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Nink</cp:lastModifiedBy>
  <cp:lastPrinted>2016-05-12T03:09:25Z</cp:lastPrinted>
  <dcterms:created xsi:type="dcterms:W3CDTF">2016-04-07T02:09:12Z</dcterms:created>
  <dcterms:modified xsi:type="dcterms:W3CDTF">2022-03-16T08:54:44Z</dcterms:modified>
  <cp:category/>
  <cp:version/>
  <cp:contentType/>
  <cp:contentStatus/>
</cp:coreProperties>
</file>