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<sst xmlns="http://schemas.openxmlformats.org/spreadsheetml/2006/main" count="50" uniqueCount="25">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</sst>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" fontId="1" fillId="0" borderId="24" xfId="0" applyNumberFormat="1" applyFont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1" fillId="0" borderId="2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4" fillId="0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37188181"/>
        <c:axId val="66258174"/>
      </c:scatterChart>
      <c:valAx>
        <c:axId val="371881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58174"/>
        <c:crossesAt val="100"/>
        <c:crossBetween val="midCat"/>
        <c:dispUnits/>
        <c:majorUnit val="10"/>
      </c:valAx>
      <c:valAx>
        <c:axId val="6625817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8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6" width="5.8515625" style="2" customWidth="1"/>
    <col min="17" max="17" width="7.28125" style="2" customWidth="1"/>
    <col min="18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123.7653333333333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2742.1603774712744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9">
        <v>134.7</v>
      </c>
      <c r="C6" s="15">
        <v>2563</v>
      </c>
      <c r="D6" s="84">
        <v>71.25</v>
      </c>
      <c r="E6" s="1"/>
      <c r="F6" s="2"/>
      <c r="K6" s="4" t="s">
        <v>7</v>
      </c>
      <c r="M6" s="9" t="s">
        <v>0</v>
      </c>
      <c r="Q6" s="72"/>
      <c r="T6" s="4" t="s">
        <v>8</v>
      </c>
      <c r="V6" s="10">
        <f>STDEV(J41:J70)</f>
        <v>52.36564119220994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9">
        <v>85.02</v>
      </c>
      <c r="C7" s="85">
        <v>2564</v>
      </c>
      <c r="D7" s="84">
        <v>134.5</v>
      </c>
      <c r="E7" s="1"/>
      <c r="F7" s="2"/>
      <c r="Q7" s="7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9">
        <v>226.5</v>
      </c>
      <c r="C8" s="85">
        <v>2565</v>
      </c>
      <c r="D8" s="84">
        <v>159</v>
      </c>
      <c r="E8" s="18"/>
      <c r="F8" s="18"/>
      <c r="Q8" s="7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9">
        <v>134.4</v>
      </c>
      <c r="C9" s="16"/>
      <c r="D9" s="17"/>
      <c r="E9" s="19"/>
      <c r="F9" s="19"/>
      <c r="Q9" s="72"/>
      <c r="U9" s="2" t="s">
        <v>16</v>
      </c>
      <c r="V9" s="20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9">
        <v>238.25</v>
      </c>
      <c r="C10" s="16"/>
      <c r="D10" s="17"/>
      <c r="E10" s="21"/>
      <c r="F10" s="22"/>
      <c r="Q10" s="72"/>
      <c r="U10" s="2" t="s">
        <v>17</v>
      </c>
      <c r="V10" s="20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9">
        <v>78.7</v>
      </c>
      <c r="C11" s="16"/>
      <c r="D11" s="17"/>
      <c r="E11" s="23"/>
      <c r="F11" s="24"/>
      <c r="Q11" s="72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9">
        <v>102.5</v>
      </c>
      <c r="C12" s="16"/>
      <c r="D12" s="17"/>
      <c r="E12" s="23"/>
      <c r="F12" s="24"/>
      <c r="Q12" s="72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9">
        <v>60.34</v>
      </c>
      <c r="C13" s="16"/>
      <c r="D13" s="17"/>
      <c r="E13" s="23"/>
      <c r="F13" s="24"/>
      <c r="Q13" s="72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9">
        <v>140.8</v>
      </c>
      <c r="C14" s="16"/>
      <c r="D14" s="17"/>
      <c r="E14" s="23"/>
      <c r="F14" s="24"/>
      <c r="Q14" s="72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9">
        <v>83.04</v>
      </c>
      <c r="C15" s="16"/>
      <c r="D15" s="17"/>
      <c r="E15" s="23"/>
      <c r="F15" s="24"/>
      <c r="Q15" s="72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9">
        <v>124.74</v>
      </c>
      <c r="C16" s="16"/>
      <c r="D16" s="17"/>
      <c r="E16" s="23"/>
      <c r="F16" s="24"/>
      <c r="Q16" s="72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9">
        <v>131.4</v>
      </c>
      <c r="C17" s="16"/>
      <c r="D17" s="17"/>
      <c r="E17" s="23"/>
      <c r="F17" s="24"/>
      <c r="Q17" s="72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9">
        <v>75.1</v>
      </c>
      <c r="C18" s="16"/>
      <c r="D18" s="17"/>
      <c r="E18" s="23"/>
      <c r="F18" s="26"/>
      <c r="Q18" s="72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9">
        <v>264.46</v>
      </c>
      <c r="C19" s="27"/>
      <c r="D19" s="28"/>
      <c r="E19" s="23"/>
      <c r="F19" s="26"/>
      <c r="Q19" s="73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80">
        <v>153.67</v>
      </c>
      <c r="C20" s="27"/>
      <c r="D20" s="28"/>
      <c r="E20" s="23"/>
      <c r="F20" s="26"/>
      <c r="Q20" s="72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80">
        <v>89.65</v>
      </c>
      <c r="C21" s="16"/>
      <c r="D21" s="17"/>
      <c r="E21" s="23"/>
      <c r="F21" s="26"/>
      <c r="Q21" s="74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9">
        <v>145.67</v>
      </c>
      <c r="C22" s="16"/>
      <c r="D22" s="17"/>
      <c r="E22" s="23"/>
      <c r="F22" s="26"/>
      <c r="Q22" s="74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9">
        <v>144.5</v>
      </c>
      <c r="C23" s="16"/>
      <c r="D23" s="17"/>
      <c r="E23" s="23"/>
      <c r="F23" s="26"/>
      <c r="Q23" s="74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9">
        <v>170.5</v>
      </c>
      <c r="C24" s="16"/>
      <c r="D24" s="17"/>
      <c r="E24" s="23"/>
      <c r="F24" s="26"/>
      <c r="Q24" s="74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9">
        <v>75.7</v>
      </c>
      <c r="C25" s="27"/>
      <c r="D25" s="28"/>
      <c r="F25" s="2"/>
      <c r="Q25" s="74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9">
        <v>97</v>
      </c>
      <c r="C26" s="27"/>
      <c r="D26" s="28"/>
      <c r="F26" s="2"/>
      <c r="Q26" s="74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80">
        <v>155.22</v>
      </c>
      <c r="C27" s="29"/>
      <c r="D27" s="30"/>
      <c r="F27" s="2"/>
      <c r="Q27" s="74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80">
        <v>71.6</v>
      </c>
      <c r="C28" s="31"/>
      <c r="D28" s="32"/>
      <c r="F28" s="2"/>
      <c r="Q28" s="74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81">
        <v>83.6</v>
      </c>
      <c r="C29" s="29"/>
      <c r="D29" s="32"/>
      <c r="F29" s="2"/>
      <c r="Q29" s="74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82">
        <v>121.7</v>
      </c>
      <c r="C30" s="33"/>
      <c r="D30" s="34"/>
      <c r="E30" s="1"/>
      <c r="F30" s="2"/>
      <c r="Q30" s="74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80">
        <v>110.95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7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2562</v>
      </c>
      <c r="B32" s="83">
        <v>48.5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74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Q33" s="74"/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115.78</v>
      </c>
      <c r="E34" s="48">
        <f aca="true" t="shared" si="1" ref="E34:O34">ROUND((((-LN(-LN(1-1/E33)))+$B$83*$B$84)/$B$83),2)</f>
        <v>141.02</v>
      </c>
      <c r="F34" s="50">
        <f t="shared" si="1"/>
        <v>157.17</v>
      </c>
      <c r="G34" s="50">
        <f t="shared" si="1"/>
        <v>169.13</v>
      </c>
      <c r="H34" s="50">
        <f t="shared" si="1"/>
        <v>178.64</v>
      </c>
      <c r="I34" s="50">
        <f t="shared" si="1"/>
        <v>204.46</v>
      </c>
      <c r="J34" s="50">
        <f t="shared" si="1"/>
        <v>238.35</v>
      </c>
      <c r="K34" s="50">
        <f t="shared" si="1"/>
        <v>249.1</v>
      </c>
      <c r="L34" s="50">
        <f t="shared" si="1"/>
        <v>282.21</v>
      </c>
      <c r="M34" s="50">
        <f t="shared" si="1"/>
        <v>315.08</v>
      </c>
      <c r="N34" s="50">
        <f t="shared" si="1"/>
        <v>347.83</v>
      </c>
      <c r="O34" s="50">
        <f t="shared" si="1"/>
        <v>391.03</v>
      </c>
      <c r="Q34" s="74"/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20</v>
      </c>
      <c r="I41" s="25">
        <v>2536</v>
      </c>
      <c r="J41" s="75">
        <v>134.7</v>
      </c>
      <c r="K41" s="25"/>
      <c r="L41" s="72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2537</v>
      </c>
      <c r="J42" s="75">
        <v>85.02</v>
      </c>
      <c r="K42" s="25"/>
      <c r="L42" s="72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2538</v>
      </c>
      <c r="J43" s="75">
        <v>226.5</v>
      </c>
      <c r="K43" s="25"/>
      <c r="L43" s="72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2539</v>
      </c>
      <c r="J44" s="75">
        <v>134.4</v>
      </c>
      <c r="K44" s="25"/>
      <c r="L44" s="72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2540</v>
      </c>
      <c r="J45" s="75">
        <v>238.25</v>
      </c>
      <c r="K45" s="25"/>
      <c r="L45" s="72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2541</v>
      </c>
      <c r="J46" s="75">
        <v>78.7</v>
      </c>
      <c r="K46" s="25"/>
      <c r="L46" s="72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2542</v>
      </c>
      <c r="J47" s="75">
        <v>102.5</v>
      </c>
      <c r="K47" s="25"/>
      <c r="L47" s="72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2543</v>
      </c>
      <c r="J48" s="75">
        <v>60.34</v>
      </c>
      <c r="K48" s="25"/>
      <c r="L48" s="72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2544</v>
      </c>
      <c r="J49" s="75">
        <v>140.8</v>
      </c>
      <c r="K49" s="25"/>
      <c r="L49" s="72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2545</v>
      </c>
      <c r="J50" s="75">
        <v>83.04</v>
      </c>
      <c r="K50" s="25"/>
      <c r="L50" s="72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2546</v>
      </c>
      <c r="J51" s="75">
        <v>124.74</v>
      </c>
      <c r="K51" s="25"/>
      <c r="L51" s="72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2547</v>
      </c>
      <c r="J52" s="75">
        <v>131.4</v>
      </c>
      <c r="K52" s="25"/>
      <c r="L52" s="72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2548</v>
      </c>
      <c r="J53" s="75">
        <v>75.1</v>
      </c>
      <c r="K53" s="25"/>
      <c r="L53" s="72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2549</v>
      </c>
      <c r="J54" s="75">
        <v>264.46</v>
      </c>
      <c r="K54" s="25"/>
      <c r="L54" s="73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2550</v>
      </c>
      <c r="J55" s="75">
        <v>153.67</v>
      </c>
      <c r="K55" s="25"/>
      <c r="L55" s="72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3">
        <v>2551</v>
      </c>
      <c r="J56" s="75">
        <v>89.65</v>
      </c>
      <c r="K56" s="25"/>
      <c r="L56" s="74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6">
        <v>145.67</v>
      </c>
      <c r="K57" s="25"/>
      <c r="L57" s="74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2553</v>
      </c>
      <c r="J58" s="76">
        <v>144.5</v>
      </c>
      <c r="K58" s="25"/>
      <c r="L58" s="74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3">
        <v>2554</v>
      </c>
      <c r="J59" s="75">
        <v>170.5</v>
      </c>
      <c r="K59" s="25"/>
      <c r="L59" s="74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3">
        <v>2555</v>
      </c>
      <c r="J60" s="75">
        <v>75.7</v>
      </c>
      <c r="K60" s="25"/>
      <c r="L60" s="74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75">
        <v>97</v>
      </c>
      <c r="K61" s="25"/>
      <c r="L61" s="74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3">
        <v>2557</v>
      </c>
      <c r="J62" s="75">
        <v>155.22</v>
      </c>
      <c r="K62" s="25"/>
      <c r="L62" s="74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63">
        <v>2558</v>
      </c>
      <c r="J63" s="77">
        <v>71.6</v>
      </c>
      <c r="K63" s="66"/>
      <c r="L63" s="74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52"/>
      <c r="H64" s="52"/>
      <c r="I64" s="25">
        <v>2559</v>
      </c>
      <c r="J64" s="78">
        <v>83.6</v>
      </c>
      <c r="K64" s="68"/>
      <c r="L64" s="74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3">
        <v>2560</v>
      </c>
      <c r="J65" s="75">
        <v>121.7</v>
      </c>
      <c r="K65" s="25"/>
      <c r="L65" s="7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3">
        <v>2561</v>
      </c>
      <c r="J66" s="75">
        <v>110.95</v>
      </c>
      <c r="K66" s="25"/>
      <c r="L66" s="7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2562</v>
      </c>
      <c r="J67" s="75">
        <v>48.5</v>
      </c>
      <c r="K67" s="25"/>
      <c r="L67" s="7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3">
        <v>2563</v>
      </c>
      <c r="J68" s="75">
        <v>71.25</v>
      </c>
      <c r="K68" s="25"/>
      <c r="L68" s="7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>
        <v>2564</v>
      </c>
      <c r="J69" s="75">
        <v>134.5</v>
      </c>
      <c r="K69" s="25"/>
      <c r="L69" s="7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>
        <v>2565</v>
      </c>
      <c r="J70" s="24">
        <v>159</v>
      </c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9">
        <f>IF($A$79&gt;=6,VLOOKUP($F$78,$X$3:$AC$38,$A$79-4),VLOOKUP($A$78,$X$3:$AC$38,$A$79+1))</f>
        <v>0.536221</v>
      </c>
      <c r="C80" s="69"/>
      <c r="D80" s="69"/>
      <c r="E80" s="69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9">
        <f>IF($A$79&gt;=6,VLOOKUP($F$78,$Y$58:$AD$97,$A$79-4),VLOOKUP($A$78,$Y$58:$AD$97,$A$79+1))</f>
        <v>1.112374</v>
      </c>
      <c r="C81" s="69"/>
      <c r="D81" s="69"/>
      <c r="E81" s="69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0">
        <f>B81/V6</f>
        <v>0.021242440170206104</v>
      </c>
      <c r="C83" s="70"/>
      <c r="D83" s="70"/>
      <c r="E83" s="70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1">
        <f>V4-(B80/B83)</f>
        <v>98.52242358739534</v>
      </c>
      <c r="C84" s="70"/>
      <c r="D84" s="70"/>
      <c r="E84" s="70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2023-06-07T03:44:28Z</dcterms:modified>
  <cp:category/>
  <cp:version/>
  <cp:contentType/>
  <cp:contentStatus/>
</cp:coreProperties>
</file>