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9195" windowHeight="4710" activeTab="0"/>
  </bookViews>
  <sheets>
    <sheet name="H41i14" sheetId="1" r:id="rId1"/>
    <sheet name="I.14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<sst xmlns="http://schemas.openxmlformats.org/spreadsheetml/2006/main" count="54" uniqueCount="29">
  <si>
    <t>ปริมาณน้ำรายปี</t>
  </si>
  <si>
    <t xml:space="preserve"> </t>
  </si>
  <si>
    <t>สถานี : I.14  น้ำอิง อ.ขุนตาล จ.เชียงราย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</si>
  <si>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</si>
  <si>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</si>
  <si>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</si>
  <si>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</si>
  <si>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</si>
  <si>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</si>
  <si>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</si>
  <si>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</si>
  <si>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</si>
  <si>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</si>
  <si>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</si>
  <si>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</si>
  <si>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</si>
  <si>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4 ต.ค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</si>
  <si>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</si>
  <si>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</si>
  <si>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</si>
  <si>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</si>
  <si>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</si>
  <si>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</si>
  <si>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</si>
  <si>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</si>
  <si>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ม.(รทก)</t>
  </si>
  <si>
    <r>
      <t>หมายเหตุ</t>
    </r>
    <r>
      <rPr>
        <sz val="14"/>
        <rFont val="TH SarabunPSK"/>
        <family val="2"/>
      </rPr>
      <t xml:space="preserve">  1. ปีน้ำเริ่มตั้งแต่ 1 เม.ย. ถึง 31 มี.ค. ของปีต่อไป</t>
    </r>
  </si>
  <si>
    <t>พื้นที่รับน้ำ  6,266  ตร.กม.</t>
  </si>
  <si>
    <t>ตลิ่งฝั่งซ้าย 362.06 ม.(ร.ท.ก.)   ตลิ่งฝั่งขวา 360.81 ม.(ร.ท.ก.)   ท้องน้ำ   ม.(ร.ท.ก.) ศูนย์เสาระดับน้ำ 351.430  ม.(ร.ท.ก.)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</si>
</sst>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\ด\ด\ด"/>
    <numFmt numFmtId="179" formatCode="0.000"/>
    <numFmt numFmtId="180" formatCode="d\ mmm"/>
    <numFmt numFmtId="181" formatCode="0_)"/>
    <numFmt numFmtId="182" formatCode="0_);\(0\)"/>
    <numFmt numFmtId="183" formatCode="0.000_)"/>
    <numFmt numFmtId="184" formatCode="#,##0_ ;\-#,##0\ "/>
    <numFmt numFmtId="185" formatCode="bbbb"/>
    <numFmt numFmtId="186" formatCode="mmm\-yyyy"/>
  </numFmts>
  <fonts count="56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u val="single"/>
      <sz val="14"/>
      <name val="TH SarabunPSK"/>
      <family val="2"/>
    </font>
    <font>
      <sz val="8"/>
      <name val="TH SarabunPSK"/>
      <family val="2"/>
    </font>
    <font>
      <b/>
      <sz val="14"/>
      <color indexed="10"/>
      <name val="TH SarabunPSK"/>
      <family val="2"/>
    </font>
    <font>
      <b/>
      <sz val="10"/>
      <name val="TH SarabunPSK"/>
      <family val="2"/>
    </font>
    <font>
      <sz val="14"/>
      <color indexed="10"/>
      <name val="TH SarabunPSK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6"/>
      <color indexed="10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7"/>
      <name val="TH SarabunPSK"/>
      <family val="0"/>
    </font>
    <font>
      <b/>
      <sz val="16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178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2" fontId="10" fillId="0" borderId="0" xfId="0" applyNumberFormat="1" applyFont="1" applyAlignment="1">
      <alignment/>
    </xf>
    <xf numFmtId="178" fontId="10" fillId="0" borderId="0" xfId="0" applyNumberFormat="1" applyFont="1" applyAlignment="1">
      <alignment horizontal="right"/>
    </xf>
    <xf numFmtId="178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center"/>
    </xf>
    <xf numFmtId="185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center"/>
    </xf>
    <xf numFmtId="178" fontId="10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Continuous"/>
    </xf>
    <xf numFmtId="178" fontId="11" fillId="0" borderId="11" xfId="0" applyNumberFormat="1" applyFont="1" applyBorder="1" applyAlignment="1">
      <alignment horizontal="centerContinuous"/>
    </xf>
    <xf numFmtId="2" fontId="11" fillId="0" borderId="11" xfId="0" applyNumberFormat="1" applyFont="1" applyBorder="1" applyAlignment="1">
      <alignment horizontal="centerContinuous"/>
    </xf>
    <xf numFmtId="178" fontId="11" fillId="0" borderId="12" xfId="0" applyNumberFormat="1" applyFont="1" applyBorder="1" applyAlignment="1">
      <alignment horizontal="centerContinuous"/>
    </xf>
    <xf numFmtId="2" fontId="7" fillId="0" borderId="12" xfId="0" applyNumberFormat="1" applyFont="1" applyBorder="1" applyAlignment="1">
      <alignment horizontal="centerContinuous"/>
    </xf>
    <xf numFmtId="178" fontId="7" fillId="0" borderId="11" xfId="0" applyNumberFormat="1" applyFont="1" applyBorder="1" applyAlignment="1">
      <alignment horizontal="centerContinuous"/>
    </xf>
    <xf numFmtId="178" fontId="11" fillId="0" borderId="13" xfId="0" applyNumberFormat="1" applyFont="1" applyBorder="1" applyAlignment="1">
      <alignment horizontal="centerContinuous"/>
    </xf>
    <xf numFmtId="2" fontId="7" fillId="0" borderId="14" xfId="0" applyNumberFormat="1" applyFont="1" applyBorder="1" applyAlignment="1">
      <alignment horizontal="centerContinuous"/>
    </xf>
    <xf numFmtId="2" fontId="11" fillId="0" borderId="15" xfId="0" applyNumberFormat="1" applyFont="1" applyBorder="1" applyAlignment="1">
      <alignment horizontal="centerContinuous"/>
    </xf>
    <xf numFmtId="179" fontId="7" fillId="0" borderId="0" xfId="0" applyNumberFormat="1" applyFont="1" applyAlignment="1">
      <alignment/>
    </xf>
    <xf numFmtId="0" fontId="7" fillId="0" borderId="16" xfId="0" applyFont="1" applyBorder="1" applyAlignment="1">
      <alignment horizontal="center"/>
    </xf>
    <xf numFmtId="2" fontId="7" fillId="0" borderId="17" xfId="0" applyNumberFormat="1" applyFont="1" applyBorder="1" applyAlignment="1">
      <alignment horizontal="centerContinuous"/>
    </xf>
    <xf numFmtId="2" fontId="7" fillId="0" borderId="18" xfId="0" applyNumberFormat="1" applyFont="1" applyBorder="1" applyAlignment="1">
      <alignment horizontal="centerContinuous"/>
    </xf>
    <xf numFmtId="178" fontId="7" fillId="0" borderId="17" xfId="0" applyNumberFormat="1" applyFont="1" applyBorder="1" applyAlignment="1">
      <alignment horizontal="centerContinuous"/>
    </xf>
    <xf numFmtId="178" fontId="7" fillId="0" borderId="19" xfId="0" applyNumberFormat="1" applyFont="1" applyBorder="1" applyAlignment="1">
      <alignment horizontal="centerContinuous"/>
    </xf>
    <xf numFmtId="2" fontId="7" fillId="0" borderId="16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178" fontId="11" fillId="0" borderId="20" xfId="0" applyNumberFormat="1" applyFont="1" applyBorder="1" applyAlignment="1">
      <alignment horizontal="center"/>
    </xf>
    <xf numFmtId="178" fontId="11" fillId="0" borderId="16" xfId="0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2" fontId="11" fillId="0" borderId="17" xfId="0" applyNumberFormat="1" applyFont="1" applyBorder="1" applyAlignment="1">
      <alignment horizontal="center"/>
    </xf>
    <xf numFmtId="178" fontId="11" fillId="0" borderId="17" xfId="0" applyNumberFormat="1" applyFont="1" applyBorder="1" applyAlignment="1">
      <alignment horizontal="center"/>
    </xf>
    <xf numFmtId="178" fontId="11" fillId="0" borderId="19" xfId="0" applyNumberFormat="1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2" fontId="7" fillId="0" borderId="21" xfId="0" applyNumberFormat="1" applyFont="1" applyBorder="1" applyAlignment="1">
      <alignment horizontal="right"/>
    </xf>
    <xf numFmtId="2" fontId="7" fillId="0" borderId="22" xfId="0" applyNumberFormat="1" applyFont="1" applyBorder="1" applyAlignment="1">
      <alignment horizontal="right"/>
    </xf>
    <xf numFmtId="180" fontId="7" fillId="0" borderId="23" xfId="0" applyNumberFormat="1" applyFont="1" applyBorder="1" applyAlignment="1">
      <alignment horizontal="right"/>
    </xf>
    <xf numFmtId="2" fontId="7" fillId="0" borderId="24" xfId="0" applyNumberFormat="1" applyFont="1" applyBorder="1" applyAlignment="1">
      <alignment horizontal="right"/>
    </xf>
    <xf numFmtId="2" fontId="7" fillId="0" borderId="25" xfId="0" applyNumberFormat="1" applyFont="1" applyBorder="1" applyAlignment="1">
      <alignment horizontal="right"/>
    </xf>
    <xf numFmtId="180" fontId="7" fillId="0" borderId="26" xfId="0" applyNumberFormat="1" applyFont="1" applyBorder="1" applyAlignment="1">
      <alignment horizontal="right"/>
    </xf>
    <xf numFmtId="2" fontId="7" fillId="0" borderId="27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7" fillId="0" borderId="16" xfId="0" applyFont="1" applyBorder="1" applyAlignment="1">
      <alignment horizontal="right"/>
    </xf>
    <xf numFmtId="2" fontId="7" fillId="33" borderId="21" xfId="0" applyNumberFormat="1" applyFont="1" applyFill="1" applyBorder="1" applyAlignment="1">
      <alignment horizontal="right"/>
    </xf>
    <xf numFmtId="2" fontId="7" fillId="33" borderId="22" xfId="0" applyNumberFormat="1" applyFont="1" applyFill="1" applyBorder="1" applyAlignment="1">
      <alignment horizontal="right"/>
    </xf>
    <xf numFmtId="2" fontId="7" fillId="0" borderId="28" xfId="0" applyNumberFormat="1" applyFont="1" applyBorder="1" applyAlignment="1">
      <alignment horizontal="right"/>
    </xf>
    <xf numFmtId="180" fontId="7" fillId="0" borderId="27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2" fontId="7" fillId="0" borderId="21" xfId="0" applyNumberFormat="1" applyFont="1" applyBorder="1" applyAlignment="1">
      <alignment/>
    </xf>
    <xf numFmtId="2" fontId="7" fillId="0" borderId="22" xfId="0" applyNumberFormat="1" applyFont="1" applyBorder="1" applyAlignment="1">
      <alignment/>
    </xf>
    <xf numFmtId="2" fontId="7" fillId="0" borderId="28" xfId="0" applyNumberFormat="1" applyFont="1" applyBorder="1" applyAlignment="1">
      <alignment/>
    </xf>
    <xf numFmtId="2" fontId="7" fillId="0" borderId="28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2" fontId="7" fillId="0" borderId="27" xfId="0" applyNumberFormat="1" applyFont="1" applyBorder="1" applyAlignment="1">
      <alignment/>
    </xf>
    <xf numFmtId="0" fontId="7" fillId="0" borderId="16" xfId="0" applyFont="1" applyBorder="1" applyAlignment="1">
      <alignment/>
    </xf>
    <xf numFmtId="180" fontId="7" fillId="0" borderId="23" xfId="0" applyNumberFormat="1" applyFont="1" applyBorder="1" applyAlignment="1">
      <alignment/>
    </xf>
    <xf numFmtId="180" fontId="7" fillId="0" borderId="27" xfId="0" applyNumberFormat="1" applyFont="1" applyBorder="1" applyAlignment="1">
      <alignment/>
    </xf>
    <xf numFmtId="180" fontId="12" fillId="0" borderId="23" xfId="0" applyNumberFormat="1" applyFont="1" applyBorder="1" applyAlignment="1">
      <alignment/>
    </xf>
    <xf numFmtId="180" fontId="7" fillId="0" borderId="0" xfId="0" applyNumberFormat="1" applyFont="1" applyAlignment="1">
      <alignment/>
    </xf>
    <xf numFmtId="183" fontId="7" fillId="0" borderId="0" xfId="0" applyNumberFormat="1" applyFont="1" applyAlignment="1">
      <alignment/>
    </xf>
    <xf numFmtId="0" fontId="13" fillId="0" borderId="0" xfId="0" applyFont="1" applyAlignment="1">
      <alignment/>
    </xf>
    <xf numFmtId="2" fontId="7" fillId="34" borderId="29" xfId="0" applyNumberFormat="1" applyFont="1" applyFill="1" applyBorder="1" applyAlignment="1">
      <alignment horizontal="right"/>
    </xf>
    <xf numFmtId="2" fontId="7" fillId="34" borderId="30" xfId="0" applyNumberFormat="1" applyFont="1" applyFill="1" applyBorder="1" applyAlignment="1">
      <alignment horizontal="right"/>
    </xf>
    <xf numFmtId="2" fontId="7" fillId="34" borderId="19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/>
    </xf>
    <xf numFmtId="1" fontId="7" fillId="36" borderId="29" xfId="0" applyNumberFormat="1" applyFont="1" applyFill="1" applyBorder="1" applyAlignment="1">
      <alignment horizontal="center"/>
    </xf>
    <xf numFmtId="2" fontId="7" fillId="35" borderId="29" xfId="0" applyNumberFormat="1" applyFont="1" applyFill="1" applyBorder="1" applyAlignment="1">
      <alignment horizontal="right"/>
    </xf>
    <xf numFmtId="0" fontId="7" fillId="35" borderId="31" xfId="0" applyFont="1" applyFill="1" applyBorder="1" applyAlignment="1">
      <alignment horizontal="center"/>
    </xf>
    <xf numFmtId="181" fontId="7" fillId="34" borderId="31" xfId="0" applyNumberFormat="1" applyFont="1" applyFill="1" applyBorder="1" applyAlignment="1">
      <alignment horizontal="center"/>
    </xf>
    <xf numFmtId="1" fontId="7" fillId="36" borderId="29" xfId="0" applyNumberFormat="1" applyFont="1" applyFill="1" applyBorder="1" applyAlignment="1" applyProtection="1">
      <alignment horizontal="center"/>
      <protection/>
    </xf>
    <xf numFmtId="0" fontId="7" fillId="35" borderId="29" xfId="0" applyFont="1" applyFill="1" applyBorder="1" applyAlignment="1">
      <alignment horizontal="center"/>
    </xf>
    <xf numFmtId="181" fontId="7" fillId="34" borderId="32" xfId="0" applyNumberFormat="1" applyFont="1" applyFill="1" applyBorder="1" applyAlignment="1">
      <alignment horizontal="center"/>
    </xf>
    <xf numFmtId="181" fontId="7" fillId="34" borderId="29" xfId="0" applyNumberFormat="1" applyFont="1" applyFill="1" applyBorder="1" applyAlignment="1">
      <alignment horizontal="center"/>
    </xf>
    <xf numFmtId="1" fontId="7" fillId="36" borderId="30" xfId="0" applyNumberFormat="1" applyFont="1" applyFill="1" applyBorder="1" applyAlignment="1" applyProtection="1">
      <alignment horizontal="center"/>
      <protection/>
    </xf>
    <xf numFmtId="2" fontId="7" fillId="35" borderId="30" xfId="0" applyNumberFormat="1" applyFont="1" applyFill="1" applyBorder="1" applyAlignment="1">
      <alignment horizontal="right"/>
    </xf>
    <xf numFmtId="0" fontId="7" fillId="35" borderId="29" xfId="0" applyFont="1" applyFill="1" applyBorder="1" applyAlignment="1">
      <alignment horizontal="right"/>
    </xf>
    <xf numFmtId="0" fontId="7" fillId="34" borderId="29" xfId="0" applyFont="1" applyFill="1" applyBorder="1" applyAlignment="1">
      <alignment horizontal="right"/>
    </xf>
    <xf numFmtId="0" fontId="7" fillId="34" borderId="29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181" fontId="7" fillId="34" borderId="30" xfId="0" applyNumberFormat="1" applyFont="1" applyFill="1" applyBorder="1" applyAlignment="1">
      <alignment horizontal="center"/>
    </xf>
    <xf numFmtId="1" fontId="7" fillId="36" borderId="19" xfId="0" applyNumberFormat="1" applyFont="1" applyFill="1" applyBorder="1" applyAlignment="1" applyProtection="1">
      <alignment horizontal="center"/>
      <protection/>
    </xf>
    <xf numFmtId="2" fontId="7" fillId="35" borderId="19" xfId="0" applyNumberFormat="1" applyFont="1" applyFill="1" applyBorder="1" applyAlignment="1">
      <alignment horizontal="right"/>
    </xf>
    <xf numFmtId="0" fontId="7" fillId="35" borderId="19" xfId="0" applyFont="1" applyFill="1" applyBorder="1" applyAlignment="1">
      <alignment horizontal="center"/>
    </xf>
    <xf numFmtId="181" fontId="7" fillId="34" borderId="19" xfId="0" applyNumberFormat="1" applyFont="1" applyFill="1" applyBorder="1" applyAlignment="1">
      <alignment horizontal="center"/>
    </xf>
    <xf numFmtId="4" fontId="7" fillId="0" borderId="21" xfId="0" applyNumberFormat="1" applyFont="1" applyBorder="1" applyAlignment="1">
      <alignment horizontal="right"/>
    </xf>
    <xf numFmtId="4" fontId="7" fillId="0" borderId="28" xfId="0" applyNumberFormat="1" applyFont="1" applyBorder="1" applyAlignment="1">
      <alignment horizontal="right"/>
    </xf>
    <xf numFmtId="4" fontId="7" fillId="0" borderId="28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4" fontId="7" fillId="0" borderId="21" xfId="0" applyNumberFormat="1" applyFont="1" applyBorder="1" applyAlignment="1">
      <alignment horizontal="center"/>
    </xf>
    <xf numFmtId="178" fontId="7" fillId="0" borderId="27" xfId="0" applyNumberFormat="1" applyFont="1" applyBorder="1" applyAlignment="1">
      <alignment horizontal="right"/>
    </xf>
    <xf numFmtId="178" fontId="7" fillId="0" borderId="23" xfId="0" applyNumberFormat="1" applyFont="1" applyBorder="1" applyAlignment="1">
      <alignment horizontal="right"/>
    </xf>
    <xf numFmtId="2" fontId="7" fillId="0" borderId="14" xfId="0" applyNumberFormat="1" applyFont="1" applyBorder="1" applyAlignment="1">
      <alignment/>
    </xf>
    <xf numFmtId="2" fontId="12" fillId="0" borderId="14" xfId="0" applyNumberFormat="1" applyFont="1" applyBorder="1" applyAlignment="1">
      <alignment/>
    </xf>
    <xf numFmtId="178" fontId="7" fillId="0" borderId="14" xfId="0" applyNumberFormat="1" applyFont="1" applyBorder="1" applyAlignment="1">
      <alignment/>
    </xf>
    <xf numFmtId="180" fontId="7" fillId="0" borderId="14" xfId="0" applyNumberFormat="1" applyFont="1" applyBorder="1" applyAlignment="1">
      <alignment/>
    </xf>
    <xf numFmtId="2" fontId="1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2" fontId="7" fillId="0" borderId="33" xfId="0" applyNumberFormat="1" applyFont="1" applyBorder="1" applyAlignment="1">
      <alignment horizontal="right"/>
    </xf>
    <xf numFmtId="2" fontId="7" fillId="0" borderId="28" xfId="0" applyNumberFormat="1" applyFont="1" applyBorder="1" applyAlignment="1">
      <alignment/>
    </xf>
    <xf numFmtId="1" fontId="15" fillId="36" borderId="10" xfId="0" applyNumberFormat="1" applyFont="1" applyFill="1" applyBorder="1" applyAlignment="1">
      <alignment horizontal="center" vertical="center"/>
    </xf>
    <xf numFmtId="1" fontId="15" fillId="36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น้ำอิง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I.14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บ้านน้ำอิง อ.ขุนตาล จ.เชียงราย</a:t>
            </a:r>
          </a:p>
        </c:rich>
      </c:tx>
      <c:layout>
        <c:manualLayout>
          <c:xMode val="factor"/>
          <c:yMode val="factor"/>
          <c:x val="0.01775"/>
          <c:y val="0.02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7025"/>
          <c:w val="0.824"/>
          <c:h val="0.7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'I.14'!$X$5:$X$34</c:f>
              <c:numCache/>
            </c:numRef>
          </c:cat>
          <c:val>
            <c:numRef>
              <c:f>'I.14'!$Y$5:$Y$34</c:f>
              <c:numCache/>
            </c:numRef>
          </c:val>
        </c:ser>
        <c:axId val="21908165"/>
        <c:axId val="62955758"/>
      </c:barChart>
      <c:catAx>
        <c:axId val="21908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62955758"/>
        <c:crossesAt val="0"/>
        <c:auto val="1"/>
        <c:lblOffset val="100"/>
        <c:tickLblSkip val="1"/>
        <c:noMultiLvlLbl val="0"/>
      </c:catAx>
      <c:valAx>
        <c:axId val="62955758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1908165"/>
        <c:crossesAt val="1"/>
        <c:crossBetween val="between"/>
        <c:dispUnits/>
        <c:majorUnit val="4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น้ำอิง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I.14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บ้านน้ำอิง อ.ขุนตาล จ.เชียงราย</a:t>
            </a:r>
          </a:p>
        </c:rich>
      </c:tx>
      <c:layout>
        <c:manualLayout>
          <c:xMode val="factor"/>
          <c:yMode val="factor"/>
          <c:x val="0.04325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895"/>
          <c:w val="0.79525"/>
          <c:h val="0.75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'I.14'!$X$5:$X$34</c:f>
              <c:numCache/>
            </c:numRef>
          </c:cat>
          <c:val>
            <c:numRef>
              <c:f>'I.14'!$Z$5:$Z$34</c:f>
              <c:numCache/>
            </c:numRef>
          </c:val>
        </c:ser>
        <c:axId val="29730911"/>
        <c:axId val="66251608"/>
      </c:barChart>
      <c:catAx>
        <c:axId val="29730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66251608"/>
        <c:crossesAt val="0"/>
        <c:auto val="1"/>
        <c:lblOffset val="100"/>
        <c:tickLblSkip val="1"/>
        <c:noMultiLvlLbl val="0"/>
      </c:catAx>
      <c:valAx>
        <c:axId val="66251608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9730911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8"/>
  <sheetViews>
    <sheetView tabSelected="1" zoomScalePageLayoutView="0" workbookViewId="0" topLeftCell="A28">
      <selection activeCell="S44" sqref="S44"/>
    </sheetView>
  </sheetViews>
  <sheetFormatPr defaultColWidth="9.33203125" defaultRowHeight="21"/>
  <cols>
    <col min="1" max="1" width="5.83203125" style="1" customWidth="1"/>
    <col min="2" max="2" width="7.33203125" style="6" customWidth="1"/>
    <col min="3" max="3" width="8.16015625" style="6" customWidth="1"/>
    <col min="4" max="4" width="7.66015625" style="11" customWidth="1"/>
    <col min="5" max="5" width="7.66015625" style="6" customWidth="1"/>
    <col min="6" max="6" width="7.83203125" style="6" customWidth="1"/>
    <col min="7" max="7" width="7.66015625" style="11" customWidth="1"/>
    <col min="8" max="8" width="7.5" style="6" customWidth="1"/>
    <col min="9" max="9" width="7.83203125" style="6" customWidth="1"/>
    <col min="10" max="10" width="8.16015625" style="11" customWidth="1"/>
    <col min="11" max="12" width="7.83203125" style="6" customWidth="1"/>
    <col min="13" max="13" width="8.16015625" style="11" customWidth="1"/>
    <col min="14" max="14" width="8.83203125" style="6" customWidth="1"/>
    <col min="15" max="15" width="8.66015625" style="6" customWidth="1"/>
    <col min="16" max="16" width="9.33203125" style="1" customWidth="1"/>
    <col min="17" max="17" width="16.83203125" style="1" bestFit="1" customWidth="1"/>
    <col min="18" max="16384" width="9.33203125" style="1" customWidth="1"/>
  </cols>
  <sheetData>
    <row r="1" spans="2:15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2" ht="6" customHeight="1">
      <c r="A2" s="5"/>
      <c r="D2" s="7"/>
      <c r="G2" s="7"/>
      <c r="I2" s="8"/>
      <c r="J2" s="9"/>
      <c r="K2" s="10"/>
      <c r="L2" s="10"/>
    </row>
    <row r="3" spans="1:40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3"/>
      <c r="J3" s="15"/>
      <c r="K3" s="16"/>
      <c r="L3" s="17" t="s">
        <v>27</v>
      </c>
      <c r="M3" s="15"/>
      <c r="N3" s="13"/>
      <c r="O3" s="13"/>
      <c r="AM3" s="18">
        <v>34313</v>
      </c>
      <c r="AN3" s="19">
        <v>1097.99</v>
      </c>
    </row>
    <row r="4" spans="1:40" ht="22.5" customHeight="1">
      <c r="A4" s="20" t="s">
        <v>28</v>
      </c>
      <c r="B4" s="21"/>
      <c r="C4" s="21"/>
      <c r="D4" s="14"/>
      <c r="E4" s="13"/>
      <c r="F4" s="13"/>
      <c r="G4" s="14"/>
      <c r="H4" s="13"/>
      <c r="I4" s="22"/>
      <c r="J4" s="23"/>
      <c r="K4" s="16"/>
      <c r="L4" s="16"/>
      <c r="M4" s="15"/>
      <c r="N4" s="13"/>
      <c r="O4" s="13"/>
      <c r="AM4" s="18">
        <v>34679</v>
      </c>
      <c r="AN4" s="19">
        <v>4233.7</v>
      </c>
    </row>
    <row r="5" spans="1:40" ht="18.75">
      <c r="A5" s="24"/>
      <c r="B5" s="25" t="s">
        <v>3</v>
      </c>
      <c r="C5" s="25"/>
      <c r="D5" s="26"/>
      <c r="E5" s="27"/>
      <c r="F5" s="27"/>
      <c r="G5" s="28"/>
      <c r="H5" s="29" t="s">
        <v>4</v>
      </c>
      <c r="I5" s="27"/>
      <c r="J5" s="30"/>
      <c r="K5" s="27"/>
      <c r="L5" s="27"/>
      <c r="M5" s="31"/>
      <c r="N5" s="32" t="s">
        <v>5</v>
      </c>
      <c r="O5" s="33"/>
      <c r="Q5" s="34">
        <v>351.43</v>
      </c>
      <c r="AM5" s="18">
        <v>35045</v>
      </c>
      <c r="AN5" s="19">
        <v>3203.23</v>
      </c>
    </row>
    <row r="6" spans="1:40" ht="18.75">
      <c r="A6" s="35" t="s">
        <v>6</v>
      </c>
      <c r="B6" s="36" t="s">
        <v>7</v>
      </c>
      <c r="C6" s="37"/>
      <c r="D6" s="38"/>
      <c r="E6" s="36" t="s">
        <v>8</v>
      </c>
      <c r="F6" s="36"/>
      <c r="G6" s="38"/>
      <c r="H6" s="36" t="s">
        <v>7</v>
      </c>
      <c r="I6" s="36"/>
      <c r="J6" s="38"/>
      <c r="K6" s="36" t="s">
        <v>8</v>
      </c>
      <c r="L6" s="36"/>
      <c r="M6" s="39"/>
      <c r="N6" s="36" t="s">
        <v>1</v>
      </c>
      <c r="O6" s="36"/>
      <c r="AM6" s="18">
        <v>35411</v>
      </c>
      <c r="AN6" s="19">
        <v>1870.453</v>
      </c>
    </row>
    <row r="7" spans="1:40" s="6" customFormat="1" ht="18.75">
      <c r="A7" s="40" t="s">
        <v>9</v>
      </c>
      <c r="B7" s="41" t="s">
        <v>10</v>
      </c>
      <c r="C7" s="41" t="s">
        <v>11</v>
      </c>
      <c r="D7" s="42" t="s">
        <v>12</v>
      </c>
      <c r="E7" s="41" t="s">
        <v>10</v>
      </c>
      <c r="F7" s="41" t="s">
        <v>11</v>
      </c>
      <c r="G7" s="42" t="s">
        <v>12</v>
      </c>
      <c r="H7" s="41" t="s">
        <v>10</v>
      </c>
      <c r="I7" s="41" t="s">
        <v>11</v>
      </c>
      <c r="J7" s="42" t="s">
        <v>12</v>
      </c>
      <c r="K7" s="41" t="s">
        <v>10</v>
      </c>
      <c r="L7" s="41" t="s">
        <v>11</v>
      </c>
      <c r="M7" s="43" t="s">
        <v>12</v>
      </c>
      <c r="N7" s="41" t="s">
        <v>11</v>
      </c>
      <c r="O7" s="41" t="s">
        <v>13</v>
      </c>
      <c r="AM7" s="18">
        <v>35777</v>
      </c>
      <c r="AN7" s="19">
        <v>2249.468</v>
      </c>
    </row>
    <row r="8" spans="1:40" ht="18.75">
      <c r="A8" s="44"/>
      <c r="B8" s="45" t="s">
        <v>25</v>
      </c>
      <c r="C8" s="45" t="s">
        <v>14</v>
      </c>
      <c r="D8" s="46"/>
      <c r="E8" s="45" t="s">
        <v>25</v>
      </c>
      <c r="F8" s="45" t="s">
        <v>14</v>
      </c>
      <c r="G8" s="46"/>
      <c r="H8" s="45" t="s">
        <v>25</v>
      </c>
      <c r="I8" s="45" t="s">
        <v>14</v>
      </c>
      <c r="J8" s="46"/>
      <c r="K8" s="45" t="s">
        <v>25</v>
      </c>
      <c r="L8" s="45" t="s">
        <v>14</v>
      </c>
      <c r="M8" s="47"/>
      <c r="N8" s="45" t="s">
        <v>15</v>
      </c>
      <c r="O8" s="45" t="s">
        <v>14</v>
      </c>
      <c r="AM8" s="18">
        <v>36143</v>
      </c>
      <c r="AN8" s="19">
        <v>1217.041</v>
      </c>
    </row>
    <row r="9" spans="1:40" ht="18" customHeight="1">
      <c r="A9" s="48">
        <v>2536</v>
      </c>
      <c r="B9" s="49">
        <f>$Q$5+Q9</f>
        <v>357.59000000000003</v>
      </c>
      <c r="C9" s="50">
        <v>236.2</v>
      </c>
      <c r="D9" s="51">
        <v>35628</v>
      </c>
      <c r="E9" s="52">
        <f>$Q$5+R9</f>
        <v>357.56</v>
      </c>
      <c r="F9" s="53">
        <v>234.1</v>
      </c>
      <c r="G9" s="54">
        <v>35628</v>
      </c>
      <c r="H9" s="49">
        <f>$Q$5+T9</f>
        <v>351.81</v>
      </c>
      <c r="I9" s="50">
        <v>0.84</v>
      </c>
      <c r="J9" s="51">
        <v>36234</v>
      </c>
      <c r="K9" s="52">
        <f>$Q$5+U9</f>
        <v>351.81</v>
      </c>
      <c r="L9" s="53">
        <v>0.84</v>
      </c>
      <c r="M9" s="54">
        <v>35534</v>
      </c>
      <c r="N9" s="104">
        <v>1097.99</v>
      </c>
      <c r="O9" s="55">
        <v>34.82</v>
      </c>
      <c r="P9" s="56"/>
      <c r="Q9" s="6">
        <v>6.16</v>
      </c>
      <c r="R9" s="1">
        <v>6.13</v>
      </c>
      <c r="T9" s="6">
        <v>0.38</v>
      </c>
      <c r="U9" s="6">
        <v>0.38</v>
      </c>
      <c r="AM9" s="18">
        <v>36509</v>
      </c>
      <c r="AN9" s="19">
        <v>2187.96</v>
      </c>
    </row>
    <row r="10" spans="1:40" ht="18" customHeight="1">
      <c r="A10" s="57">
        <v>2537</v>
      </c>
      <c r="B10" s="58">
        <f aca="true" t="shared" si="0" ref="B10:B20">$Q$5+Q10</f>
        <v>360.40000000000003</v>
      </c>
      <c r="C10" s="59">
        <v>833.2</v>
      </c>
      <c r="D10" s="51">
        <v>35673</v>
      </c>
      <c r="E10" s="60">
        <f aca="true" t="shared" si="1" ref="E10:E20">$Q$5+R10</f>
        <v>360.37</v>
      </c>
      <c r="F10" s="50">
        <v>816.4</v>
      </c>
      <c r="G10" s="61">
        <v>35674</v>
      </c>
      <c r="H10" s="49">
        <f aca="true" t="shared" si="2" ref="H10:H20">$Q$5+T10</f>
        <v>351.94</v>
      </c>
      <c r="I10" s="50">
        <v>0.9</v>
      </c>
      <c r="J10" s="51">
        <v>36288</v>
      </c>
      <c r="K10" s="60">
        <f aca="true" t="shared" si="3" ref="K10:K20">$Q$5+U10</f>
        <v>351.94</v>
      </c>
      <c r="L10" s="50">
        <v>0.9</v>
      </c>
      <c r="M10" s="61">
        <v>35558</v>
      </c>
      <c r="N10" s="104">
        <v>4233.7</v>
      </c>
      <c r="O10" s="55">
        <v>134.2</v>
      </c>
      <c r="P10" s="56"/>
      <c r="Q10" s="115">
        <v>8.97</v>
      </c>
      <c r="R10" s="1">
        <v>8.94</v>
      </c>
      <c r="T10" s="6">
        <v>0.51</v>
      </c>
      <c r="U10" s="6">
        <v>0.51</v>
      </c>
      <c r="AM10" s="18">
        <v>36875</v>
      </c>
      <c r="AN10" s="19">
        <v>1580.596</v>
      </c>
    </row>
    <row r="11" spans="1:40" ht="18" customHeight="1">
      <c r="A11" s="57">
        <v>2538</v>
      </c>
      <c r="B11" s="49">
        <f t="shared" si="0"/>
        <v>359.89</v>
      </c>
      <c r="C11" s="50">
        <v>649.6</v>
      </c>
      <c r="D11" s="51">
        <v>35677</v>
      </c>
      <c r="E11" s="60">
        <f t="shared" si="1"/>
        <v>359.89</v>
      </c>
      <c r="F11" s="50">
        <v>649.6</v>
      </c>
      <c r="G11" s="61">
        <v>35677</v>
      </c>
      <c r="H11" s="49">
        <f t="shared" si="2"/>
        <v>352.42</v>
      </c>
      <c r="I11" s="50">
        <v>1.9</v>
      </c>
      <c r="J11" s="51">
        <v>36246</v>
      </c>
      <c r="K11" s="60">
        <f t="shared" si="3"/>
        <v>352.42</v>
      </c>
      <c r="L11" s="50">
        <v>1.9</v>
      </c>
      <c r="M11" s="61">
        <v>35546</v>
      </c>
      <c r="N11" s="104">
        <v>3203.23</v>
      </c>
      <c r="O11" s="55">
        <v>101.3</v>
      </c>
      <c r="P11" s="56"/>
      <c r="Q11" s="6">
        <v>8.46</v>
      </c>
      <c r="R11" s="1">
        <v>8.46</v>
      </c>
      <c r="T11" s="6">
        <v>0.99</v>
      </c>
      <c r="U11" s="6">
        <v>0.99</v>
      </c>
      <c r="AM11" s="18">
        <v>37241</v>
      </c>
      <c r="AN11" s="19">
        <v>3523.41</v>
      </c>
    </row>
    <row r="12" spans="1:40" ht="18" customHeight="1">
      <c r="A12" s="57">
        <v>2539</v>
      </c>
      <c r="B12" s="49">
        <f t="shared" si="0"/>
        <v>358.13</v>
      </c>
      <c r="C12" s="50">
        <v>298</v>
      </c>
      <c r="D12" s="51">
        <v>35663</v>
      </c>
      <c r="E12" s="60">
        <f t="shared" si="1"/>
        <v>358.12</v>
      </c>
      <c r="F12" s="50">
        <v>297.2</v>
      </c>
      <c r="G12" s="61">
        <v>35669</v>
      </c>
      <c r="H12" s="49">
        <f t="shared" si="2"/>
        <v>352.21</v>
      </c>
      <c r="I12" s="50">
        <v>1.1</v>
      </c>
      <c r="J12" s="51">
        <v>36229</v>
      </c>
      <c r="K12" s="60">
        <f t="shared" si="3"/>
        <v>352.21</v>
      </c>
      <c r="L12" s="50">
        <v>1.1</v>
      </c>
      <c r="M12" s="61">
        <v>35499</v>
      </c>
      <c r="N12" s="104">
        <v>1870.453</v>
      </c>
      <c r="O12" s="55">
        <v>59.31</v>
      </c>
      <c r="P12" s="56"/>
      <c r="Q12" s="6">
        <v>6.7</v>
      </c>
      <c r="R12" s="1">
        <v>6.69</v>
      </c>
      <c r="T12" s="6">
        <v>0.78</v>
      </c>
      <c r="U12" s="6">
        <v>0.78</v>
      </c>
      <c r="AM12" s="18">
        <v>37607</v>
      </c>
      <c r="AN12" s="19">
        <v>3423.93</v>
      </c>
    </row>
    <row r="13" spans="1:40" ht="18" customHeight="1">
      <c r="A13" s="57">
        <v>2540</v>
      </c>
      <c r="B13" s="49">
        <f t="shared" si="0"/>
        <v>359.51</v>
      </c>
      <c r="C13" s="50">
        <v>468.2</v>
      </c>
      <c r="D13" s="51">
        <v>36407</v>
      </c>
      <c r="E13" s="60">
        <f t="shared" si="1"/>
        <v>359.51</v>
      </c>
      <c r="F13" s="50">
        <v>468.2</v>
      </c>
      <c r="G13" s="61">
        <v>36407</v>
      </c>
      <c r="H13" s="49">
        <f t="shared" si="2"/>
        <v>352.04</v>
      </c>
      <c r="I13" s="50">
        <v>0.44</v>
      </c>
      <c r="J13" s="51">
        <v>36355</v>
      </c>
      <c r="K13" s="60">
        <f t="shared" si="3"/>
        <v>352.05</v>
      </c>
      <c r="L13" s="50">
        <v>0.48</v>
      </c>
      <c r="M13" s="61">
        <v>36355</v>
      </c>
      <c r="N13" s="104">
        <v>2249.468</v>
      </c>
      <c r="O13" s="55">
        <v>71.33</v>
      </c>
      <c r="P13" s="56"/>
      <c r="Q13" s="6">
        <v>8.08</v>
      </c>
      <c r="R13" s="1">
        <v>8.08</v>
      </c>
      <c r="T13" s="6">
        <v>0.61</v>
      </c>
      <c r="U13" s="6">
        <v>0.62</v>
      </c>
      <c r="AM13" s="18">
        <v>37973</v>
      </c>
      <c r="AN13" s="19">
        <v>2137.97</v>
      </c>
    </row>
    <row r="14" spans="1:40" ht="18" customHeight="1">
      <c r="A14" s="57">
        <v>2541</v>
      </c>
      <c r="B14" s="49">
        <f t="shared" si="0"/>
        <v>358.56</v>
      </c>
      <c r="C14" s="50">
        <v>306.1</v>
      </c>
      <c r="D14" s="51">
        <v>36414</v>
      </c>
      <c r="E14" s="60">
        <f t="shared" si="1"/>
        <v>358.55</v>
      </c>
      <c r="F14" s="50">
        <v>305.4</v>
      </c>
      <c r="G14" s="61">
        <v>36414</v>
      </c>
      <c r="H14" s="49">
        <f t="shared" si="2"/>
        <v>352.13</v>
      </c>
      <c r="I14" s="50">
        <v>0.82</v>
      </c>
      <c r="J14" s="51">
        <v>36971</v>
      </c>
      <c r="K14" s="60">
        <f t="shared" si="3"/>
        <v>352.15000000000003</v>
      </c>
      <c r="L14" s="50">
        <v>0.58</v>
      </c>
      <c r="M14" s="61">
        <v>35510</v>
      </c>
      <c r="N14" s="104">
        <v>1217.041</v>
      </c>
      <c r="O14" s="55">
        <v>38.59</v>
      </c>
      <c r="P14" s="56"/>
      <c r="Q14" s="6">
        <v>7.13</v>
      </c>
      <c r="R14" s="1">
        <v>7.12</v>
      </c>
      <c r="T14" s="6">
        <v>0.7</v>
      </c>
      <c r="U14" s="6">
        <v>0.72</v>
      </c>
      <c r="AM14" s="18">
        <v>38339</v>
      </c>
      <c r="AN14" s="19">
        <v>3491.8</v>
      </c>
    </row>
    <row r="15" spans="1:40" ht="18" customHeight="1">
      <c r="A15" s="57">
        <v>2542</v>
      </c>
      <c r="B15" s="49">
        <f t="shared" si="0"/>
        <v>359.25</v>
      </c>
      <c r="C15" s="50">
        <v>403.4</v>
      </c>
      <c r="D15" s="51" t="s">
        <v>16</v>
      </c>
      <c r="E15" s="60">
        <f t="shared" si="1"/>
        <v>359.21</v>
      </c>
      <c r="F15" s="50">
        <v>403.4</v>
      </c>
      <c r="G15" s="61">
        <v>37169</v>
      </c>
      <c r="H15" s="49">
        <f t="shared" si="2"/>
        <v>352.38</v>
      </c>
      <c r="I15" s="50">
        <v>3.28</v>
      </c>
      <c r="J15" s="51">
        <v>36973</v>
      </c>
      <c r="K15" s="60">
        <f t="shared" si="3"/>
        <v>352.38</v>
      </c>
      <c r="L15" s="50">
        <v>3.28</v>
      </c>
      <c r="M15" s="61">
        <v>36973</v>
      </c>
      <c r="N15" s="104">
        <v>2187.96</v>
      </c>
      <c r="O15" s="55">
        <v>69.19</v>
      </c>
      <c r="Q15" s="6">
        <v>7.82</v>
      </c>
      <c r="R15" s="1">
        <v>7.78</v>
      </c>
      <c r="T15" s="6">
        <v>0.95</v>
      </c>
      <c r="U15" s="6">
        <v>0.95</v>
      </c>
      <c r="AM15" s="18">
        <v>38705</v>
      </c>
      <c r="AN15" s="19">
        <v>3036.8381759999997</v>
      </c>
    </row>
    <row r="16" spans="1:40" ht="18" customHeight="1">
      <c r="A16" s="57">
        <v>2543</v>
      </c>
      <c r="B16" s="49">
        <f t="shared" si="0"/>
        <v>357.93</v>
      </c>
      <c r="C16" s="50">
        <v>238</v>
      </c>
      <c r="D16" s="51">
        <v>37096</v>
      </c>
      <c r="E16" s="60">
        <f t="shared" si="1"/>
        <v>357.92</v>
      </c>
      <c r="F16" s="50">
        <v>237.5</v>
      </c>
      <c r="G16" s="61">
        <v>37096</v>
      </c>
      <c r="H16" s="49">
        <f t="shared" si="2"/>
        <v>351.92</v>
      </c>
      <c r="I16" s="50">
        <v>0.63</v>
      </c>
      <c r="J16" s="51">
        <v>36953</v>
      </c>
      <c r="K16" s="60">
        <f t="shared" si="3"/>
        <v>351.93</v>
      </c>
      <c r="L16" s="50">
        <v>0.7</v>
      </c>
      <c r="M16" s="61">
        <v>36953</v>
      </c>
      <c r="N16" s="104">
        <v>1580.596</v>
      </c>
      <c r="O16" s="55">
        <v>50.12</v>
      </c>
      <c r="Q16" s="6">
        <v>6.5</v>
      </c>
      <c r="R16" s="1">
        <v>6.49</v>
      </c>
      <c r="T16" s="6">
        <v>0.49</v>
      </c>
      <c r="U16" s="6">
        <v>0.5</v>
      </c>
      <c r="AM16" s="18">
        <v>39071</v>
      </c>
      <c r="AN16" s="19">
        <v>2310.5597760000005</v>
      </c>
    </row>
    <row r="17" spans="1:40" ht="18" customHeight="1">
      <c r="A17" s="57">
        <v>2544</v>
      </c>
      <c r="B17" s="49">
        <f t="shared" si="0"/>
        <v>359.84000000000003</v>
      </c>
      <c r="C17" s="50">
        <v>563.9</v>
      </c>
      <c r="D17" s="51">
        <v>37487</v>
      </c>
      <c r="E17" s="60">
        <f t="shared" si="1"/>
        <v>359.84000000000003</v>
      </c>
      <c r="F17" s="50">
        <v>563.9</v>
      </c>
      <c r="G17" s="61">
        <v>37487</v>
      </c>
      <c r="H17" s="49">
        <f t="shared" si="2"/>
        <v>351.98</v>
      </c>
      <c r="I17" s="50">
        <v>1.05</v>
      </c>
      <c r="J17" s="51">
        <v>37377</v>
      </c>
      <c r="K17" s="60">
        <f t="shared" si="3"/>
        <v>352</v>
      </c>
      <c r="L17" s="50">
        <v>1.2</v>
      </c>
      <c r="M17" s="61">
        <v>37376</v>
      </c>
      <c r="N17" s="104">
        <v>3523.41</v>
      </c>
      <c r="O17" s="55">
        <v>111.7</v>
      </c>
      <c r="Q17" s="6">
        <v>8.41</v>
      </c>
      <c r="R17" s="1">
        <v>8.41</v>
      </c>
      <c r="T17" s="6">
        <v>0.55</v>
      </c>
      <c r="U17" s="6">
        <v>0.57</v>
      </c>
      <c r="AM17" s="18">
        <v>39437</v>
      </c>
      <c r="AN17" s="19">
        <v>1327.75</v>
      </c>
    </row>
    <row r="18" spans="1:40" ht="18" customHeight="1">
      <c r="A18" s="57">
        <v>2545</v>
      </c>
      <c r="B18" s="49">
        <f t="shared" si="0"/>
        <v>359.58</v>
      </c>
      <c r="C18" s="50">
        <v>546.5</v>
      </c>
      <c r="D18" s="51">
        <v>37520</v>
      </c>
      <c r="E18" s="60">
        <f t="shared" si="1"/>
        <v>359.58</v>
      </c>
      <c r="F18" s="50">
        <v>546.5</v>
      </c>
      <c r="G18" s="61">
        <v>37520</v>
      </c>
      <c r="H18" s="49">
        <f t="shared" si="2"/>
        <v>351.99</v>
      </c>
      <c r="I18" s="50">
        <v>4</v>
      </c>
      <c r="J18" s="51">
        <v>37359</v>
      </c>
      <c r="K18" s="60">
        <f t="shared" si="3"/>
        <v>352</v>
      </c>
      <c r="L18" s="50">
        <v>0.8</v>
      </c>
      <c r="M18" s="61">
        <v>37359</v>
      </c>
      <c r="N18" s="104">
        <v>3423.93</v>
      </c>
      <c r="O18" s="55">
        <v>108.571793121</v>
      </c>
      <c r="Q18" s="6">
        <v>8.15</v>
      </c>
      <c r="R18" s="1">
        <v>8.15</v>
      </c>
      <c r="T18" s="6">
        <v>0.56</v>
      </c>
      <c r="U18" s="6">
        <v>0.57</v>
      </c>
      <c r="AM18" s="18">
        <v>39803</v>
      </c>
      <c r="AN18" s="62">
        <v>2948.93</v>
      </c>
    </row>
    <row r="19" spans="1:40" ht="18" customHeight="1">
      <c r="A19" s="57">
        <v>2546</v>
      </c>
      <c r="B19" s="49">
        <f t="shared" si="0"/>
        <v>359.46</v>
      </c>
      <c r="C19" s="50">
        <v>490.3</v>
      </c>
      <c r="D19" s="51">
        <v>37522</v>
      </c>
      <c r="E19" s="60">
        <f t="shared" si="1"/>
        <v>359.46</v>
      </c>
      <c r="F19" s="50">
        <v>490.3</v>
      </c>
      <c r="G19" s="61">
        <v>37522</v>
      </c>
      <c r="H19" s="49">
        <f t="shared" si="2"/>
        <v>351.93</v>
      </c>
      <c r="I19" s="50">
        <v>1.85</v>
      </c>
      <c r="J19" s="51">
        <v>37388</v>
      </c>
      <c r="K19" s="60">
        <f t="shared" si="3"/>
        <v>351.93</v>
      </c>
      <c r="L19" s="50">
        <v>1.85</v>
      </c>
      <c r="M19" s="51">
        <v>37388</v>
      </c>
      <c r="N19" s="105">
        <v>2137.97</v>
      </c>
      <c r="O19" s="55">
        <v>67.794387309</v>
      </c>
      <c r="Q19" s="6">
        <v>8.03</v>
      </c>
      <c r="R19" s="1">
        <v>8.03</v>
      </c>
      <c r="T19" s="6">
        <v>0.5</v>
      </c>
      <c r="U19" s="6">
        <v>0.5</v>
      </c>
      <c r="AM19" s="18">
        <v>40169</v>
      </c>
      <c r="AN19" s="19">
        <v>1337.21</v>
      </c>
    </row>
    <row r="20" spans="1:40" ht="18" customHeight="1">
      <c r="A20" s="57">
        <v>2547</v>
      </c>
      <c r="B20" s="49">
        <f t="shared" si="0"/>
        <v>359.97</v>
      </c>
      <c r="C20" s="50">
        <v>597.4</v>
      </c>
      <c r="D20" s="51">
        <v>37516</v>
      </c>
      <c r="E20" s="60">
        <f t="shared" si="1"/>
        <v>359.96</v>
      </c>
      <c r="F20" s="50">
        <v>597.19</v>
      </c>
      <c r="G20" s="61">
        <v>37516</v>
      </c>
      <c r="H20" s="49">
        <f t="shared" si="2"/>
        <v>351.73</v>
      </c>
      <c r="I20" s="50">
        <v>0.4</v>
      </c>
      <c r="J20" s="51">
        <v>37347</v>
      </c>
      <c r="K20" s="60">
        <f t="shared" si="3"/>
        <v>351.74</v>
      </c>
      <c r="L20" s="50">
        <v>0.44</v>
      </c>
      <c r="M20" s="51">
        <v>37347</v>
      </c>
      <c r="N20" s="105">
        <v>3491.8</v>
      </c>
      <c r="O20" s="55">
        <v>110.72393045999999</v>
      </c>
      <c r="Q20" s="6">
        <v>8.54</v>
      </c>
      <c r="R20" s="1">
        <v>8.53</v>
      </c>
      <c r="T20" s="115">
        <v>0.3</v>
      </c>
      <c r="U20" s="6">
        <v>0.31</v>
      </c>
      <c r="AM20" s="18">
        <v>40535</v>
      </c>
      <c r="AN20" s="63">
        <v>2289.35</v>
      </c>
    </row>
    <row r="21" spans="1:20" ht="18" customHeight="1">
      <c r="A21" s="57">
        <v>2548</v>
      </c>
      <c r="B21" s="49">
        <v>359.55</v>
      </c>
      <c r="C21" s="50">
        <v>482.5</v>
      </c>
      <c r="D21" s="51">
        <v>38628</v>
      </c>
      <c r="E21" s="60">
        <v>359.55</v>
      </c>
      <c r="F21" s="50">
        <v>482.5</v>
      </c>
      <c r="G21" s="61">
        <v>38628</v>
      </c>
      <c r="H21" s="60">
        <v>352.2</v>
      </c>
      <c r="I21" s="50">
        <v>4.96</v>
      </c>
      <c r="J21" s="61">
        <v>38432</v>
      </c>
      <c r="K21" s="60">
        <v>352.2</v>
      </c>
      <c r="L21" s="50">
        <v>4.96</v>
      </c>
      <c r="M21" s="61">
        <v>38432</v>
      </c>
      <c r="N21" s="104">
        <v>3036.8381759999997</v>
      </c>
      <c r="O21" s="55">
        <v>96.29750684931506</v>
      </c>
      <c r="Q21" s="6">
        <f aca="true" t="shared" si="4" ref="Q21:Q38">B21-$Q$5</f>
        <v>8.120000000000005</v>
      </c>
      <c r="T21" s="6">
        <f aca="true" t="shared" si="5" ref="T21:T38">H21-$Q$5</f>
        <v>0.7699999999999818</v>
      </c>
    </row>
    <row r="22" spans="1:20" ht="18" customHeight="1">
      <c r="A22" s="57">
        <v>2549</v>
      </c>
      <c r="B22" s="49">
        <v>358.95</v>
      </c>
      <c r="C22" s="50">
        <v>323.25</v>
      </c>
      <c r="D22" s="51">
        <v>268</v>
      </c>
      <c r="E22" s="60">
        <f>7.51+Q5</f>
        <v>358.94</v>
      </c>
      <c r="F22" s="50">
        <v>322.5</v>
      </c>
      <c r="G22" s="51">
        <v>268</v>
      </c>
      <c r="H22" s="60">
        <f>0.96+Q5</f>
        <v>352.39</v>
      </c>
      <c r="I22" s="50">
        <v>0.94</v>
      </c>
      <c r="J22" s="51">
        <v>33</v>
      </c>
      <c r="K22" s="60">
        <f>0.96+Q5</f>
        <v>352.39</v>
      </c>
      <c r="L22" s="50">
        <v>0.94</v>
      </c>
      <c r="M22" s="51">
        <v>33</v>
      </c>
      <c r="N22" s="105">
        <v>2310.5597760000005</v>
      </c>
      <c r="O22" s="55">
        <f aca="true" t="shared" si="6" ref="O22:O38">N22*0.0317097</f>
        <v>73.26715732902721</v>
      </c>
      <c r="Q22" s="6">
        <f t="shared" si="4"/>
        <v>7.519999999999982</v>
      </c>
      <c r="T22" s="6">
        <f t="shared" si="5"/>
        <v>0.9599999999999795</v>
      </c>
    </row>
    <row r="23" spans="1:20" ht="18" customHeight="1">
      <c r="A23" s="57">
        <v>2550</v>
      </c>
      <c r="B23" s="49">
        <v>358.41</v>
      </c>
      <c r="C23" s="50">
        <v>277.7</v>
      </c>
      <c r="D23" s="51">
        <v>260</v>
      </c>
      <c r="E23" s="60">
        <v>358</v>
      </c>
      <c r="F23" s="50">
        <v>252</v>
      </c>
      <c r="G23" s="51">
        <v>260</v>
      </c>
      <c r="H23" s="60">
        <f>Q5+1</f>
        <v>352.43</v>
      </c>
      <c r="I23" s="50">
        <v>0.83</v>
      </c>
      <c r="J23" s="51">
        <v>100</v>
      </c>
      <c r="K23" s="60">
        <f>Q5+1</f>
        <v>352.43</v>
      </c>
      <c r="L23" s="50">
        <v>0.83</v>
      </c>
      <c r="M23" s="51">
        <v>100</v>
      </c>
      <c r="N23" s="105">
        <v>1327.75</v>
      </c>
      <c r="O23" s="55">
        <f t="shared" si="6"/>
        <v>42.102554175</v>
      </c>
      <c r="Q23" s="6">
        <f t="shared" si="4"/>
        <v>6.980000000000018</v>
      </c>
      <c r="T23" s="6">
        <f t="shared" si="5"/>
        <v>1</v>
      </c>
    </row>
    <row r="24" spans="1:20" ht="18" customHeight="1">
      <c r="A24" s="57">
        <v>2551</v>
      </c>
      <c r="B24" s="64">
        <v>359.43</v>
      </c>
      <c r="C24" s="65">
        <v>403.4</v>
      </c>
      <c r="D24" s="51">
        <v>256</v>
      </c>
      <c r="E24" s="66">
        <v>359.27</v>
      </c>
      <c r="F24" s="65">
        <v>390.93</v>
      </c>
      <c r="G24" s="51">
        <v>256</v>
      </c>
      <c r="H24" s="67">
        <v>352.64</v>
      </c>
      <c r="I24" s="50">
        <v>3.22</v>
      </c>
      <c r="J24" s="51">
        <v>41</v>
      </c>
      <c r="K24" s="66">
        <v>352.64</v>
      </c>
      <c r="L24" s="65">
        <v>3.22</v>
      </c>
      <c r="M24" s="51">
        <v>41</v>
      </c>
      <c r="N24" s="106">
        <v>2948.93</v>
      </c>
      <c r="O24" s="55">
        <f t="shared" si="6"/>
        <v>93.509685621</v>
      </c>
      <c r="Q24" s="6">
        <f t="shared" si="4"/>
        <v>8</v>
      </c>
      <c r="T24" s="6">
        <f t="shared" si="5"/>
        <v>1.2099999999999795</v>
      </c>
    </row>
    <row r="25" spans="1:20" ht="18" customHeight="1">
      <c r="A25" s="57">
        <v>2552</v>
      </c>
      <c r="B25" s="49">
        <v>356.48</v>
      </c>
      <c r="C25" s="50">
        <v>250.8</v>
      </c>
      <c r="D25" s="51">
        <v>190</v>
      </c>
      <c r="E25" s="60">
        <v>356.35</v>
      </c>
      <c r="F25" s="50">
        <v>236.75</v>
      </c>
      <c r="G25" s="51">
        <v>190</v>
      </c>
      <c r="H25" s="60">
        <v>352.21</v>
      </c>
      <c r="I25" s="50">
        <v>0.32</v>
      </c>
      <c r="J25" s="51">
        <v>43</v>
      </c>
      <c r="K25" s="60">
        <v>352.23</v>
      </c>
      <c r="L25" s="50">
        <v>0.35</v>
      </c>
      <c r="M25" s="51">
        <v>41</v>
      </c>
      <c r="N25" s="105">
        <v>1337.21</v>
      </c>
      <c r="O25" s="55">
        <f t="shared" si="6"/>
        <v>42.402527937</v>
      </c>
      <c r="Q25" s="6">
        <f t="shared" si="4"/>
        <v>5.050000000000011</v>
      </c>
      <c r="T25" s="6">
        <f t="shared" si="5"/>
        <v>0.7799999999999727</v>
      </c>
    </row>
    <row r="26" spans="1:20" ht="18" customHeight="1">
      <c r="A26" s="57">
        <v>2553</v>
      </c>
      <c r="B26" s="64">
        <v>359.76</v>
      </c>
      <c r="C26" s="65">
        <v>494</v>
      </c>
      <c r="D26" s="51">
        <v>261</v>
      </c>
      <c r="E26" s="66">
        <v>359.76</v>
      </c>
      <c r="F26" s="65">
        <v>494</v>
      </c>
      <c r="G26" s="61">
        <v>261</v>
      </c>
      <c r="H26" s="68">
        <v>352.329</v>
      </c>
      <c r="I26" s="50">
        <v>0.32</v>
      </c>
      <c r="J26" s="51">
        <v>40211</v>
      </c>
      <c r="K26" s="66">
        <v>352.33</v>
      </c>
      <c r="L26" s="65">
        <v>0.32</v>
      </c>
      <c r="M26" s="61">
        <v>40211</v>
      </c>
      <c r="N26" s="107">
        <v>2289.35</v>
      </c>
      <c r="O26" s="69">
        <f t="shared" si="6"/>
        <v>72.594601695</v>
      </c>
      <c r="Q26" s="1">
        <f t="shared" si="4"/>
        <v>8.329999999999984</v>
      </c>
      <c r="T26" s="6">
        <f t="shared" si="5"/>
        <v>0.8990000000000009</v>
      </c>
    </row>
    <row r="27" spans="1:20" ht="18" customHeight="1">
      <c r="A27" s="57">
        <v>2554</v>
      </c>
      <c r="B27" s="64">
        <v>359.73</v>
      </c>
      <c r="C27" s="65">
        <v>456</v>
      </c>
      <c r="D27" s="51">
        <v>40779</v>
      </c>
      <c r="E27" s="66">
        <v>359.707</v>
      </c>
      <c r="F27" s="65">
        <v>454</v>
      </c>
      <c r="G27" s="61">
        <v>40779</v>
      </c>
      <c r="H27" s="64">
        <v>352.489</v>
      </c>
      <c r="I27" s="65">
        <v>2.9</v>
      </c>
      <c r="J27" s="51">
        <v>40640</v>
      </c>
      <c r="K27" s="66">
        <v>352.49</v>
      </c>
      <c r="L27" s="65">
        <v>2.9</v>
      </c>
      <c r="M27" s="61">
        <v>40640</v>
      </c>
      <c r="N27" s="107">
        <v>3521.69</v>
      </c>
      <c r="O27" s="69">
        <f t="shared" si="6"/>
        <v>111.671733393</v>
      </c>
      <c r="Q27" s="6">
        <f t="shared" si="4"/>
        <v>8.300000000000011</v>
      </c>
      <c r="T27" s="6">
        <f t="shared" si="5"/>
        <v>1.058999999999969</v>
      </c>
    </row>
    <row r="28" spans="1:20" ht="18" customHeight="1">
      <c r="A28" s="57">
        <v>2555</v>
      </c>
      <c r="B28" s="64">
        <v>357.19</v>
      </c>
      <c r="C28" s="65">
        <v>280.25</v>
      </c>
      <c r="D28" s="51">
        <v>41117</v>
      </c>
      <c r="E28" s="66">
        <v>357.11</v>
      </c>
      <c r="F28" s="65">
        <v>274.25</v>
      </c>
      <c r="G28" s="61">
        <v>41117</v>
      </c>
      <c r="H28" s="64">
        <v>352.52</v>
      </c>
      <c r="I28" s="65">
        <v>0.08</v>
      </c>
      <c r="J28" s="51">
        <v>40971</v>
      </c>
      <c r="K28" s="66">
        <v>352.52</v>
      </c>
      <c r="L28" s="65">
        <v>0.08</v>
      </c>
      <c r="M28" s="61">
        <v>40971</v>
      </c>
      <c r="N28" s="107">
        <v>1877.64</v>
      </c>
      <c r="O28" s="69">
        <f t="shared" si="6"/>
        <v>59.53940110800001</v>
      </c>
      <c r="Q28" s="1">
        <f t="shared" si="4"/>
        <v>5.759999999999991</v>
      </c>
      <c r="T28" s="6">
        <f t="shared" si="5"/>
        <v>1.089999999999975</v>
      </c>
    </row>
    <row r="29" spans="1:20" ht="18" customHeight="1">
      <c r="A29" s="57">
        <v>2556</v>
      </c>
      <c r="B29" s="64">
        <v>358.23</v>
      </c>
      <c r="C29" s="65">
        <v>303.8</v>
      </c>
      <c r="D29" s="51">
        <v>41486</v>
      </c>
      <c r="E29" s="66">
        <v>358.12</v>
      </c>
      <c r="F29" s="65">
        <v>297.2</v>
      </c>
      <c r="G29" s="61">
        <v>41486</v>
      </c>
      <c r="H29" s="68">
        <v>351.92</v>
      </c>
      <c r="I29" s="50">
        <v>0</v>
      </c>
      <c r="J29" s="51">
        <v>41355</v>
      </c>
      <c r="K29" s="66">
        <v>351.92</v>
      </c>
      <c r="L29" s="65">
        <v>0</v>
      </c>
      <c r="M29" s="61">
        <v>41355</v>
      </c>
      <c r="N29" s="104">
        <v>1879.47</v>
      </c>
      <c r="O29" s="55">
        <f t="shared" si="6"/>
        <v>59.597429859</v>
      </c>
      <c r="Q29" s="6">
        <f t="shared" si="4"/>
        <v>6.800000000000011</v>
      </c>
      <c r="T29" s="6">
        <f t="shared" si="5"/>
        <v>0.4900000000000091</v>
      </c>
    </row>
    <row r="30" spans="1:20" ht="18" customHeight="1">
      <c r="A30" s="57">
        <v>2557</v>
      </c>
      <c r="B30" s="64">
        <v>358.68</v>
      </c>
      <c r="C30" s="65">
        <v>352.96</v>
      </c>
      <c r="D30" s="51">
        <v>41884</v>
      </c>
      <c r="E30" s="66">
        <v>358.66</v>
      </c>
      <c r="F30" s="65">
        <v>351.52</v>
      </c>
      <c r="G30" s="61">
        <v>41890</v>
      </c>
      <c r="H30" s="68">
        <v>351.78</v>
      </c>
      <c r="I30" s="65">
        <v>0</v>
      </c>
      <c r="J30" s="51">
        <v>41795</v>
      </c>
      <c r="K30" s="66">
        <v>351.81</v>
      </c>
      <c r="L30" s="65">
        <v>0.03</v>
      </c>
      <c r="M30" s="61">
        <v>41795</v>
      </c>
      <c r="N30" s="107">
        <v>1859.26</v>
      </c>
      <c r="O30" s="69">
        <f t="shared" si="6"/>
        <v>58.956576822</v>
      </c>
      <c r="Q30" s="6">
        <f t="shared" si="4"/>
        <v>7.25</v>
      </c>
      <c r="T30" s="6">
        <f t="shared" si="5"/>
        <v>0.3499999999999659</v>
      </c>
    </row>
    <row r="31" spans="1:20" ht="18" customHeight="1">
      <c r="A31" s="57">
        <v>2558</v>
      </c>
      <c r="B31" s="68">
        <v>355.98</v>
      </c>
      <c r="C31" s="50">
        <v>185.76</v>
      </c>
      <c r="D31" s="51">
        <v>42289</v>
      </c>
      <c r="E31" s="66">
        <v>355.96</v>
      </c>
      <c r="F31" s="50">
        <v>184.52</v>
      </c>
      <c r="G31" s="61">
        <v>42289</v>
      </c>
      <c r="H31" s="64">
        <v>351.93</v>
      </c>
      <c r="I31" s="65">
        <v>0.03</v>
      </c>
      <c r="J31" s="51">
        <v>42076</v>
      </c>
      <c r="K31" s="66">
        <v>351.93</v>
      </c>
      <c r="L31" s="65">
        <v>0.03</v>
      </c>
      <c r="M31" s="61">
        <v>42076</v>
      </c>
      <c r="N31" s="104">
        <v>576.06</v>
      </c>
      <c r="O31" s="55">
        <f t="shared" si="6"/>
        <v>18.266689782</v>
      </c>
      <c r="Q31" s="6">
        <f t="shared" si="4"/>
        <v>4.550000000000011</v>
      </c>
      <c r="T31" s="6">
        <f t="shared" si="5"/>
        <v>0.5</v>
      </c>
    </row>
    <row r="32" spans="1:20" ht="18" customHeight="1">
      <c r="A32" s="57">
        <v>2559</v>
      </c>
      <c r="B32" s="64">
        <v>358.41</v>
      </c>
      <c r="C32" s="65">
        <v>314.15</v>
      </c>
      <c r="D32" s="51">
        <v>42629</v>
      </c>
      <c r="E32" s="66">
        <v>358.15</v>
      </c>
      <c r="F32" s="65">
        <v>297.25</v>
      </c>
      <c r="G32" s="61">
        <v>42608</v>
      </c>
      <c r="H32" s="64">
        <v>352</v>
      </c>
      <c r="I32" s="65">
        <v>0</v>
      </c>
      <c r="J32" s="51">
        <v>42405</v>
      </c>
      <c r="K32" s="66">
        <v>352.01</v>
      </c>
      <c r="L32" s="65">
        <v>0</v>
      </c>
      <c r="M32" s="61">
        <v>42404</v>
      </c>
      <c r="N32" s="107">
        <v>2051.09</v>
      </c>
      <c r="O32" s="69">
        <f t="shared" si="6"/>
        <v>65.039448573</v>
      </c>
      <c r="Q32" s="1">
        <f t="shared" si="4"/>
        <v>6.980000000000018</v>
      </c>
      <c r="T32" s="1">
        <f t="shared" si="5"/>
        <v>0.5699999999999932</v>
      </c>
    </row>
    <row r="33" spans="1:20" ht="18" customHeight="1">
      <c r="A33" s="57">
        <v>2560</v>
      </c>
      <c r="B33" s="64">
        <v>358.86</v>
      </c>
      <c r="C33" s="65">
        <v>375.5</v>
      </c>
      <c r="D33" s="51">
        <v>42944</v>
      </c>
      <c r="E33" s="66">
        <v>358.83</v>
      </c>
      <c r="F33" s="65">
        <v>373.25</v>
      </c>
      <c r="G33" s="61">
        <v>42942</v>
      </c>
      <c r="H33" s="64">
        <v>351.75</v>
      </c>
      <c r="I33" s="65">
        <v>0</v>
      </c>
      <c r="J33" s="51">
        <v>42869</v>
      </c>
      <c r="K33" s="66">
        <v>351.75</v>
      </c>
      <c r="L33" s="65">
        <v>0</v>
      </c>
      <c r="M33" s="61">
        <v>42870</v>
      </c>
      <c r="N33" s="107">
        <v>3069.04</v>
      </c>
      <c r="O33" s="69">
        <f t="shared" si="6"/>
        <v>97.318337688</v>
      </c>
      <c r="Q33" s="116">
        <f t="shared" si="4"/>
        <v>7.430000000000007</v>
      </c>
      <c r="T33" s="1">
        <f t="shared" si="5"/>
        <v>0.3199999999999932</v>
      </c>
    </row>
    <row r="34" spans="1:20" ht="18" customHeight="1">
      <c r="A34" s="57">
        <v>2561</v>
      </c>
      <c r="B34" s="64">
        <v>358.98</v>
      </c>
      <c r="C34" s="65">
        <v>389.6</v>
      </c>
      <c r="D34" s="51">
        <v>43341</v>
      </c>
      <c r="E34" s="60">
        <v>358.905</v>
      </c>
      <c r="F34" s="65">
        <v>384.7</v>
      </c>
      <c r="G34" s="61">
        <v>43341</v>
      </c>
      <c r="H34" s="68">
        <v>351.75</v>
      </c>
      <c r="I34" s="50">
        <v>0.05</v>
      </c>
      <c r="J34" s="51">
        <v>241837</v>
      </c>
      <c r="K34" s="118">
        <v>351.75</v>
      </c>
      <c r="L34" s="50">
        <v>0.05</v>
      </c>
      <c r="M34" s="61">
        <v>241837</v>
      </c>
      <c r="N34" s="108">
        <v>3038.62</v>
      </c>
      <c r="O34" s="55">
        <f t="shared" si="6"/>
        <v>96.35372861399999</v>
      </c>
      <c r="Q34" s="1">
        <f t="shared" si="4"/>
        <v>7.550000000000011</v>
      </c>
      <c r="T34" s="1">
        <f t="shared" si="5"/>
        <v>0.3199999999999932</v>
      </c>
    </row>
    <row r="35" spans="1:20" ht="18" customHeight="1">
      <c r="A35" s="57">
        <v>2562</v>
      </c>
      <c r="B35" s="64">
        <v>358.18</v>
      </c>
      <c r="C35" s="65">
        <v>320.6</v>
      </c>
      <c r="D35" s="51">
        <v>43704</v>
      </c>
      <c r="E35" s="66">
        <v>358.148</v>
      </c>
      <c r="F35" s="65">
        <v>318.5</v>
      </c>
      <c r="G35" s="61">
        <v>43704</v>
      </c>
      <c r="H35" s="64">
        <v>351.78</v>
      </c>
      <c r="I35" s="65">
        <v>0.04</v>
      </c>
      <c r="J35" s="51">
        <v>242193</v>
      </c>
      <c r="K35" s="66">
        <v>351.78</v>
      </c>
      <c r="L35" s="65">
        <v>0.04</v>
      </c>
      <c r="M35" s="61">
        <v>242193</v>
      </c>
      <c r="N35" s="107">
        <v>970.2</v>
      </c>
      <c r="O35" s="69">
        <f t="shared" si="6"/>
        <v>30.764750940000003</v>
      </c>
      <c r="Q35" s="1">
        <f t="shared" si="4"/>
        <v>6.75</v>
      </c>
      <c r="T35" s="1">
        <f t="shared" si="5"/>
        <v>0.3499999999999659</v>
      </c>
    </row>
    <row r="36" spans="1:20" ht="18" customHeight="1">
      <c r="A36" s="57">
        <v>2563</v>
      </c>
      <c r="B36" s="64">
        <v>356.13</v>
      </c>
      <c r="C36" s="65">
        <v>174.1</v>
      </c>
      <c r="D36" s="51">
        <v>44067</v>
      </c>
      <c r="E36" s="66">
        <v>356.073</v>
      </c>
      <c r="F36" s="65">
        <v>169.9</v>
      </c>
      <c r="G36" s="61">
        <v>44066</v>
      </c>
      <c r="H36" s="64">
        <v>351.93</v>
      </c>
      <c r="I36" s="65">
        <v>0.03</v>
      </c>
      <c r="J36" s="51">
        <v>242248</v>
      </c>
      <c r="K36" s="66">
        <v>351.98</v>
      </c>
      <c r="L36" s="65">
        <v>0.04</v>
      </c>
      <c r="M36" s="61">
        <v>242248</v>
      </c>
      <c r="N36" s="107">
        <v>400.38</v>
      </c>
      <c r="O36" s="69">
        <f t="shared" si="6"/>
        <v>12.695929686</v>
      </c>
      <c r="Q36" s="6">
        <f t="shared" si="4"/>
        <v>4.699999999999989</v>
      </c>
      <c r="T36" s="6">
        <f t="shared" si="5"/>
        <v>0.5</v>
      </c>
    </row>
    <row r="37" spans="1:20" ht="18" customHeight="1">
      <c r="A37" s="57">
        <v>2564</v>
      </c>
      <c r="B37" s="64">
        <v>357.73</v>
      </c>
      <c r="C37" s="65">
        <v>230.61</v>
      </c>
      <c r="D37" s="51">
        <v>44505</v>
      </c>
      <c r="E37" s="66">
        <v>357.67</v>
      </c>
      <c r="F37" s="65">
        <v>227.19</v>
      </c>
      <c r="G37" s="61">
        <v>44505</v>
      </c>
      <c r="H37" s="64">
        <v>351.88</v>
      </c>
      <c r="I37" s="65">
        <v>0.02</v>
      </c>
      <c r="J37" s="51">
        <v>242639</v>
      </c>
      <c r="K37" s="66">
        <v>351.88</v>
      </c>
      <c r="L37" s="65">
        <v>0.02</v>
      </c>
      <c r="M37" s="61">
        <v>242640</v>
      </c>
      <c r="N37" s="107">
        <v>1291.19</v>
      </c>
      <c r="O37" s="69">
        <f t="shared" si="6"/>
        <v>40.943247543000005</v>
      </c>
      <c r="Q37" s="6">
        <f t="shared" si="4"/>
        <v>6.300000000000011</v>
      </c>
      <c r="T37" s="6">
        <f t="shared" si="5"/>
        <v>0.44999999999998863</v>
      </c>
    </row>
    <row r="38" spans="1:20" ht="18" customHeight="1">
      <c r="A38" s="57">
        <v>2565</v>
      </c>
      <c r="B38" s="64">
        <v>359.12</v>
      </c>
      <c r="C38" s="65">
        <v>400.6</v>
      </c>
      <c r="D38" s="51">
        <v>44840</v>
      </c>
      <c r="E38" s="66">
        <v>359.1</v>
      </c>
      <c r="F38" s="65">
        <v>399</v>
      </c>
      <c r="G38" s="61">
        <v>44832</v>
      </c>
      <c r="H38" s="64">
        <v>352.41</v>
      </c>
      <c r="I38" s="65">
        <v>0.85</v>
      </c>
      <c r="J38" s="51">
        <v>243325</v>
      </c>
      <c r="K38" s="66">
        <v>352.41</v>
      </c>
      <c r="L38" s="65">
        <v>0.85</v>
      </c>
      <c r="M38" s="61">
        <v>243325</v>
      </c>
      <c r="N38" s="107">
        <v>3635.55</v>
      </c>
      <c r="O38" s="69">
        <f t="shared" si="6"/>
        <v>115.282199835</v>
      </c>
      <c r="Q38" s="6">
        <f t="shared" si="4"/>
        <v>7.689999999999998</v>
      </c>
      <c r="T38" s="6">
        <f t="shared" si="5"/>
        <v>0.9800000000000182</v>
      </c>
    </row>
    <row r="39" spans="1:15" ht="18" customHeight="1">
      <c r="A39" s="70"/>
      <c r="B39" s="64"/>
      <c r="C39" s="65"/>
      <c r="D39" s="73"/>
      <c r="E39" s="66"/>
      <c r="F39" s="65"/>
      <c r="G39" s="72"/>
      <c r="H39" s="64"/>
      <c r="I39" s="65"/>
      <c r="J39" s="71"/>
      <c r="K39" s="66"/>
      <c r="L39" s="65"/>
      <c r="M39" s="72"/>
      <c r="N39" s="107"/>
      <c r="O39" s="69"/>
    </row>
    <row r="40" spans="1:15" ht="18" customHeight="1">
      <c r="A40" s="70"/>
      <c r="B40" s="64"/>
      <c r="C40" s="65"/>
      <c r="D40" s="71"/>
      <c r="E40" s="66"/>
      <c r="F40" s="65"/>
      <c r="G40" s="72"/>
      <c r="H40" s="64"/>
      <c r="I40" s="65"/>
      <c r="J40" s="71"/>
      <c r="K40" s="66"/>
      <c r="L40" s="65"/>
      <c r="M40" s="72"/>
      <c r="N40" s="107"/>
      <c r="O40" s="69"/>
    </row>
    <row r="41" spans="1:15" ht="18" customHeight="1">
      <c r="A41" s="57" t="s">
        <v>3</v>
      </c>
      <c r="B41" s="49">
        <f>MAX(B9:B40)</f>
        <v>360.40000000000003</v>
      </c>
      <c r="C41" s="50">
        <f>MAX(C9:C40)</f>
        <v>833.2</v>
      </c>
      <c r="D41" s="51">
        <v>232904</v>
      </c>
      <c r="E41" s="60">
        <f>MAX(E9:E40)</f>
        <v>360.37</v>
      </c>
      <c r="F41" s="50">
        <f>MAX(F9:F40)</f>
        <v>816.4</v>
      </c>
      <c r="G41" s="61">
        <v>232905</v>
      </c>
      <c r="H41" s="49">
        <f>MAX(H9:H40)</f>
        <v>352.64</v>
      </c>
      <c r="I41" s="50">
        <f>MAX(I9:I40)</f>
        <v>4.96</v>
      </c>
      <c r="J41" s="61">
        <v>236759</v>
      </c>
      <c r="K41" s="60">
        <f>MAX(K9:K40)</f>
        <v>352.64</v>
      </c>
      <c r="L41" s="50">
        <f>MAX(L9:L40)</f>
        <v>4.96</v>
      </c>
      <c r="M41" s="61">
        <v>236759</v>
      </c>
      <c r="N41" s="104">
        <f>MAX(N9:N40)</f>
        <v>4233.7</v>
      </c>
      <c r="O41" s="55">
        <f>MAX(O9:O40)</f>
        <v>134.2</v>
      </c>
    </row>
    <row r="42" spans="1:15" ht="18" customHeight="1">
      <c r="A42" s="57" t="s">
        <v>13</v>
      </c>
      <c r="B42" s="49">
        <f>AVERAGE(B9:B40)</f>
        <v>358.66366666666664</v>
      </c>
      <c r="C42" s="50">
        <f>AVERAGE(C9:C40)</f>
        <v>388.2126666666667</v>
      </c>
      <c r="D42" s="110"/>
      <c r="E42" s="60">
        <f>AVERAGE(E9:E40)</f>
        <v>358.60909999999996</v>
      </c>
      <c r="F42" s="50">
        <f>AVERAGE(F9:F40)</f>
        <v>383.98833333333346</v>
      </c>
      <c r="G42" s="109"/>
      <c r="H42" s="49">
        <f>AVERAGE(H9:H40)</f>
        <v>352.0939333333333</v>
      </c>
      <c r="I42" s="50">
        <f>AVERAGE(I9:I40)</f>
        <v>1.06</v>
      </c>
      <c r="J42" s="51"/>
      <c r="K42" s="60">
        <f>AVERAGE(K9:K40)</f>
        <v>352.10033333333337</v>
      </c>
      <c r="L42" s="50">
        <f>AVERAGE(L9:L40)</f>
        <v>0.9576666666666666</v>
      </c>
      <c r="M42" s="61"/>
      <c r="N42" s="104">
        <f>AVERAGE(N9:N40)</f>
        <v>2254.6125317333335</v>
      </c>
      <c r="O42" s="55">
        <f>AVERAGE(O9:O40)</f>
        <v>71.47512061131141</v>
      </c>
    </row>
    <row r="43" spans="1:15" ht="18" customHeight="1">
      <c r="A43" s="57" t="s">
        <v>4</v>
      </c>
      <c r="B43" s="49">
        <f>MIN(B9:B40)</f>
        <v>355.98</v>
      </c>
      <c r="C43" s="117">
        <f>MIN(C9:C40)</f>
        <v>174.1</v>
      </c>
      <c r="D43" s="51">
        <v>240616</v>
      </c>
      <c r="E43" s="60">
        <f>MIN(E9:E40)</f>
        <v>355.96</v>
      </c>
      <c r="F43" s="50">
        <f>MIN(F9:F40)</f>
        <v>169.9</v>
      </c>
      <c r="G43" s="61">
        <v>240616</v>
      </c>
      <c r="H43" s="49">
        <f>MIN(H9:H40)</f>
        <v>351.73</v>
      </c>
      <c r="I43" s="50">
        <f>MIN(I9:I40)</f>
        <v>0</v>
      </c>
      <c r="J43" s="51">
        <v>241196</v>
      </c>
      <c r="K43" s="60">
        <f>MIN(K9:K40)</f>
        <v>351.74</v>
      </c>
      <c r="L43" s="50">
        <f>MIN(L9:L40)</f>
        <v>0</v>
      </c>
      <c r="M43" s="61">
        <v>241197</v>
      </c>
      <c r="N43" s="104">
        <f>MIN(N9:N40)</f>
        <v>400.38</v>
      </c>
      <c r="O43" s="55">
        <f>MIN(O9:O40)</f>
        <v>12.695929686</v>
      </c>
    </row>
    <row r="44" spans="1:15" ht="22.5" customHeight="1">
      <c r="A44" s="112" t="s">
        <v>26</v>
      </c>
      <c r="B44" s="111"/>
      <c r="D44" s="113"/>
      <c r="E44" s="111"/>
      <c r="F44" s="111"/>
      <c r="G44" s="113"/>
      <c r="H44" s="111"/>
      <c r="I44" s="111"/>
      <c r="J44" s="114"/>
      <c r="K44" s="111"/>
      <c r="L44" s="111"/>
      <c r="M44" s="114"/>
      <c r="N44" s="111"/>
      <c r="O44" s="111"/>
    </row>
    <row r="45" ht="18.75">
      <c r="J45" s="74"/>
    </row>
    <row r="46" ht="18.75">
      <c r="J46" s="74"/>
    </row>
    <row r="47" ht="18.75">
      <c r="J47" s="74"/>
    </row>
    <row r="48" ht="18.75">
      <c r="J48" s="74"/>
    </row>
  </sheetData>
  <sheetProtection/>
  <printOptions/>
  <pageMargins left="0.7086614173228347" right="0.07874015748031496" top="0.5118110236220472" bottom="0.5118110236220472" header="0.5118110236220472" footer="0.03937007874015748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102"/>
  <sheetViews>
    <sheetView zoomScalePageLayoutView="0" workbookViewId="0" topLeftCell="A19">
      <selection activeCell="AF51" sqref="AF51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9.5" style="1" customWidth="1"/>
    <col min="26" max="26" width="11.16015625" style="1" customWidth="1"/>
    <col min="27" max="27" width="7.66015625" style="1" customWidth="1"/>
    <col min="28" max="28" width="11" style="1" customWidth="1"/>
    <col min="29" max="29" width="7.66015625" style="1" customWidth="1"/>
    <col min="30" max="16384" width="9.33203125" style="1" customWidth="1"/>
  </cols>
  <sheetData>
    <row r="2" spans="28:29" ht="18.75">
      <c r="AB2" s="75">
        <v>351.43</v>
      </c>
      <c r="AC2" s="5" t="s">
        <v>21</v>
      </c>
    </row>
    <row r="3" spans="24:28" ht="18.75">
      <c r="X3" s="119" t="s">
        <v>17</v>
      </c>
      <c r="Y3" s="81" t="s">
        <v>18</v>
      </c>
      <c r="Z3" s="82" t="s">
        <v>22</v>
      </c>
      <c r="AA3" s="81" t="s">
        <v>20</v>
      </c>
      <c r="AB3" s="82" t="s">
        <v>24</v>
      </c>
    </row>
    <row r="4" spans="24:28" ht="18.75">
      <c r="X4" s="120"/>
      <c r="Y4" s="83" t="s">
        <v>19</v>
      </c>
      <c r="Z4" s="84" t="s">
        <v>23</v>
      </c>
      <c r="AA4" s="83" t="s">
        <v>19</v>
      </c>
      <c r="AB4" s="84" t="s">
        <v>23</v>
      </c>
    </row>
    <row r="5" spans="24:29" ht="18.75">
      <c r="X5" s="85">
        <v>2536</v>
      </c>
      <c r="Y5" s="86">
        <v>6.16</v>
      </c>
      <c r="Z5" s="77">
        <v>236.2</v>
      </c>
      <c r="AA5" s="87"/>
      <c r="AB5" s="88"/>
      <c r="AC5" s="76"/>
    </row>
    <row r="6" spans="24:29" ht="18.75">
      <c r="X6" s="89">
        <v>2537</v>
      </c>
      <c r="Y6" s="86">
        <v>8.97</v>
      </c>
      <c r="Z6" s="77">
        <v>833.2</v>
      </c>
      <c r="AA6" s="90"/>
      <c r="AB6" s="91"/>
      <c r="AC6" s="76"/>
    </row>
    <row r="7" spans="24:29" ht="18.75">
      <c r="X7" s="89">
        <v>2538</v>
      </c>
      <c r="Y7" s="86">
        <v>8.46</v>
      </c>
      <c r="Z7" s="77">
        <v>649.6</v>
      </c>
      <c r="AA7" s="90"/>
      <c r="AB7" s="92"/>
      <c r="AC7" s="76"/>
    </row>
    <row r="8" spans="24:29" ht="18.75">
      <c r="X8" s="89">
        <v>2539</v>
      </c>
      <c r="Y8" s="86">
        <v>6.7</v>
      </c>
      <c r="Z8" s="77">
        <v>298</v>
      </c>
      <c r="AA8" s="90"/>
      <c r="AB8" s="92"/>
      <c r="AC8" s="76"/>
    </row>
    <row r="9" spans="24:29" ht="18.75">
      <c r="X9" s="89">
        <v>2540</v>
      </c>
      <c r="Y9" s="86">
        <v>8.08</v>
      </c>
      <c r="Z9" s="77">
        <v>468.2</v>
      </c>
      <c r="AA9" s="90"/>
      <c r="AB9" s="92"/>
      <c r="AC9" s="76"/>
    </row>
    <row r="10" spans="24:29" ht="18.75">
      <c r="X10" s="89">
        <v>2541</v>
      </c>
      <c r="Y10" s="86">
        <v>7.13</v>
      </c>
      <c r="Z10" s="77">
        <v>306.1</v>
      </c>
      <c r="AA10" s="90"/>
      <c r="AB10" s="92"/>
      <c r="AC10" s="76"/>
    </row>
    <row r="11" spans="24:29" ht="18.75">
      <c r="X11" s="89">
        <v>2542</v>
      </c>
      <c r="Y11" s="86">
        <v>7.82</v>
      </c>
      <c r="Z11" s="77">
        <v>403.4</v>
      </c>
      <c r="AA11" s="90"/>
      <c r="AB11" s="92"/>
      <c r="AC11" s="76"/>
    </row>
    <row r="12" spans="24:29" ht="18.75">
      <c r="X12" s="89">
        <v>2543</v>
      </c>
      <c r="Y12" s="86">
        <v>6.5</v>
      </c>
      <c r="Z12" s="77">
        <v>238</v>
      </c>
      <c r="AA12" s="90"/>
      <c r="AB12" s="92"/>
      <c r="AC12" s="76"/>
    </row>
    <row r="13" spans="24:29" ht="18.75">
      <c r="X13" s="89">
        <v>2544</v>
      </c>
      <c r="Y13" s="86">
        <v>8.41</v>
      </c>
      <c r="Z13" s="77">
        <v>563.9</v>
      </c>
      <c r="AA13" s="90"/>
      <c r="AB13" s="92"/>
      <c r="AC13" s="76"/>
    </row>
    <row r="14" spans="24:29" ht="18.75">
      <c r="X14" s="89">
        <v>2545</v>
      </c>
      <c r="Y14" s="86">
        <v>8.15</v>
      </c>
      <c r="Z14" s="77">
        <v>546.5</v>
      </c>
      <c r="AA14" s="90"/>
      <c r="AB14" s="92"/>
      <c r="AC14" s="76"/>
    </row>
    <row r="15" spans="24:29" ht="18.75">
      <c r="X15" s="89">
        <v>2546</v>
      </c>
      <c r="Y15" s="86">
        <v>8.03</v>
      </c>
      <c r="Z15" s="77">
        <v>490.3</v>
      </c>
      <c r="AA15" s="90"/>
      <c r="AB15" s="92"/>
      <c r="AC15" s="76"/>
    </row>
    <row r="16" spans="24:29" ht="18.75">
      <c r="X16" s="89">
        <v>2547</v>
      </c>
      <c r="Y16" s="86">
        <v>8.54</v>
      </c>
      <c r="Z16" s="77">
        <v>597.4</v>
      </c>
      <c r="AA16" s="90"/>
      <c r="AB16" s="92"/>
      <c r="AC16" s="76"/>
    </row>
    <row r="17" spans="24:29" ht="18.75">
      <c r="X17" s="89">
        <v>2548</v>
      </c>
      <c r="Y17" s="86">
        <v>8.12</v>
      </c>
      <c r="Z17" s="77">
        <v>482.5</v>
      </c>
      <c r="AA17" s="90"/>
      <c r="AB17" s="92"/>
      <c r="AC17" s="76"/>
    </row>
    <row r="18" spans="24:29" ht="18.75">
      <c r="X18" s="89">
        <v>2549</v>
      </c>
      <c r="Y18" s="86">
        <v>7.519999999999982</v>
      </c>
      <c r="Z18" s="77">
        <v>323.25</v>
      </c>
      <c r="AA18" s="90"/>
      <c r="AB18" s="92"/>
      <c r="AC18" s="76"/>
    </row>
    <row r="19" spans="24:29" ht="18.75">
      <c r="X19" s="89">
        <v>2550</v>
      </c>
      <c r="Y19" s="86">
        <v>6.980000000000018</v>
      </c>
      <c r="Z19" s="77">
        <v>277.7</v>
      </c>
      <c r="AA19" s="90"/>
      <c r="AB19" s="92"/>
      <c r="AC19" s="76"/>
    </row>
    <row r="20" spans="24:29" ht="18.75">
      <c r="X20" s="89">
        <v>2551</v>
      </c>
      <c r="Y20" s="86">
        <v>8</v>
      </c>
      <c r="Z20" s="77">
        <v>403.4</v>
      </c>
      <c r="AA20" s="90"/>
      <c r="AB20" s="92"/>
      <c r="AC20" s="76"/>
    </row>
    <row r="21" spans="24:29" ht="18.75">
      <c r="X21" s="89">
        <v>2552</v>
      </c>
      <c r="Y21" s="86">
        <v>5.050000000000011</v>
      </c>
      <c r="Z21" s="77">
        <v>250.8</v>
      </c>
      <c r="AA21" s="90"/>
      <c r="AB21" s="92"/>
      <c r="AC21" s="76"/>
    </row>
    <row r="22" spans="24:29" ht="18.75">
      <c r="X22" s="93">
        <v>2553</v>
      </c>
      <c r="Y22" s="94">
        <v>8.33</v>
      </c>
      <c r="Z22" s="78">
        <v>494</v>
      </c>
      <c r="AA22" s="90"/>
      <c r="AB22" s="92"/>
      <c r="AC22" s="76"/>
    </row>
    <row r="23" spans="24:29" ht="18.75">
      <c r="X23" s="89">
        <v>2554</v>
      </c>
      <c r="Y23" s="86">
        <v>8.3</v>
      </c>
      <c r="Z23" s="77">
        <v>456</v>
      </c>
      <c r="AA23" s="90"/>
      <c r="AB23" s="92"/>
      <c r="AC23" s="76"/>
    </row>
    <row r="24" spans="24:29" ht="18.75">
      <c r="X24" s="93">
        <v>2555</v>
      </c>
      <c r="Y24" s="95">
        <v>5.76</v>
      </c>
      <c r="Z24" s="96">
        <v>280.25</v>
      </c>
      <c r="AA24" s="90"/>
      <c r="AB24" s="92"/>
      <c r="AC24" s="76"/>
    </row>
    <row r="25" spans="24:29" ht="18.75">
      <c r="X25" s="89">
        <v>2556</v>
      </c>
      <c r="Y25" s="86">
        <v>6.8</v>
      </c>
      <c r="Z25" s="77">
        <v>303.8</v>
      </c>
      <c r="AA25" s="90"/>
      <c r="AB25" s="92"/>
      <c r="AC25" s="76"/>
    </row>
    <row r="26" spans="24:29" ht="18.75">
      <c r="X26" s="93">
        <v>2557</v>
      </c>
      <c r="Y26" s="95">
        <v>7.25</v>
      </c>
      <c r="Z26" s="96">
        <v>352.96</v>
      </c>
      <c r="AA26" s="90"/>
      <c r="AB26" s="92"/>
      <c r="AC26" s="76"/>
    </row>
    <row r="27" spans="24:29" ht="18.75">
      <c r="X27" s="89">
        <v>2558</v>
      </c>
      <c r="Y27" s="95">
        <v>4.55</v>
      </c>
      <c r="Z27" s="96">
        <v>185.76</v>
      </c>
      <c r="AA27" s="90"/>
      <c r="AB27" s="92"/>
      <c r="AC27" s="76"/>
    </row>
    <row r="28" spans="24:29" ht="18.75">
      <c r="X28" s="93">
        <v>2559</v>
      </c>
      <c r="Y28" s="95">
        <v>6.98</v>
      </c>
      <c r="Z28" s="96">
        <v>314.15</v>
      </c>
      <c r="AA28" s="90"/>
      <c r="AB28" s="92"/>
      <c r="AC28" s="76"/>
    </row>
    <row r="29" spans="24:29" ht="18.75">
      <c r="X29" s="89">
        <v>2560</v>
      </c>
      <c r="Y29" s="86">
        <v>7.43</v>
      </c>
      <c r="Z29" s="77">
        <v>375.5</v>
      </c>
      <c r="AA29" s="90"/>
      <c r="AB29" s="92"/>
      <c r="AC29" s="76"/>
    </row>
    <row r="30" spans="24:29" ht="18.75">
      <c r="X30" s="93">
        <v>2561</v>
      </c>
      <c r="Y30" s="95">
        <v>7.55</v>
      </c>
      <c r="Z30" s="77">
        <v>389.6</v>
      </c>
      <c r="AA30" s="90"/>
      <c r="AB30" s="92"/>
      <c r="AC30" s="76"/>
    </row>
    <row r="31" spans="24:29" ht="18.75">
      <c r="X31" s="89">
        <v>2562</v>
      </c>
      <c r="Y31" s="95">
        <v>6.75</v>
      </c>
      <c r="Z31" s="77">
        <v>320.6</v>
      </c>
      <c r="AA31" s="90"/>
      <c r="AB31" s="92"/>
      <c r="AC31" s="76"/>
    </row>
    <row r="32" spans="24:29" ht="18.75">
      <c r="X32" s="93">
        <v>2563</v>
      </c>
      <c r="Y32" s="86">
        <v>4.7</v>
      </c>
      <c r="Z32" s="77">
        <v>174.1</v>
      </c>
      <c r="AA32" s="90"/>
      <c r="AB32" s="92"/>
      <c r="AC32" s="76"/>
    </row>
    <row r="33" spans="24:29" ht="18.75">
      <c r="X33" s="89">
        <v>2564</v>
      </c>
      <c r="Y33" s="95">
        <v>5.45</v>
      </c>
      <c r="Z33" s="77">
        <v>230.61</v>
      </c>
      <c r="AA33" s="90"/>
      <c r="AB33" s="92"/>
      <c r="AC33" s="76"/>
    </row>
    <row r="34" spans="24:29" ht="18.75">
      <c r="X34" s="93">
        <v>2565</v>
      </c>
      <c r="Y34" s="95">
        <v>7.69</v>
      </c>
      <c r="Z34" s="77">
        <v>400.6</v>
      </c>
      <c r="AA34" s="90"/>
      <c r="AB34" s="92"/>
      <c r="AC34" s="76"/>
    </row>
    <row r="35" spans="24:29" ht="18.75">
      <c r="X35" s="89"/>
      <c r="Y35" s="90"/>
      <c r="Z35" s="97"/>
      <c r="AA35" s="90"/>
      <c r="AB35" s="92"/>
      <c r="AC35" s="76"/>
    </row>
    <row r="36" spans="24:29" ht="18.75">
      <c r="X36" s="89"/>
      <c r="Y36" s="90"/>
      <c r="Z36" s="97"/>
      <c r="AA36" s="90"/>
      <c r="AB36" s="92"/>
      <c r="AC36" s="76"/>
    </row>
    <row r="37" spans="24:29" ht="18.75">
      <c r="X37" s="89"/>
      <c r="Y37" s="90"/>
      <c r="Z37" s="97"/>
      <c r="AA37" s="90"/>
      <c r="AB37" s="92"/>
      <c r="AC37" s="76"/>
    </row>
    <row r="38" spans="24:29" ht="18.75">
      <c r="X38" s="89"/>
      <c r="Y38" s="90"/>
      <c r="Z38" s="97"/>
      <c r="AA38" s="90"/>
      <c r="AB38" s="92"/>
      <c r="AC38" s="76"/>
    </row>
    <row r="39" spans="24:29" ht="18.75">
      <c r="X39" s="89"/>
      <c r="Y39" s="90"/>
      <c r="Z39" s="97"/>
      <c r="AA39" s="90"/>
      <c r="AB39" s="92"/>
      <c r="AC39" s="76"/>
    </row>
    <row r="40" spans="24:29" ht="18.75">
      <c r="X40" s="89"/>
      <c r="Y40" s="90"/>
      <c r="Z40" s="97"/>
      <c r="AA40" s="90"/>
      <c r="AB40" s="92"/>
      <c r="AC40" s="76"/>
    </row>
    <row r="41" spans="24:29" ht="18.75">
      <c r="X41" s="89"/>
      <c r="Y41" s="90"/>
      <c r="Z41" s="97"/>
      <c r="AA41" s="90"/>
      <c r="AB41" s="92"/>
      <c r="AC41" s="76"/>
    </row>
    <row r="42" spans="24:29" ht="18.75">
      <c r="X42" s="89"/>
      <c r="Y42" s="90"/>
      <c r="Z42" s="97"/>
      <c r="AA42" s="90"/>
      <c r="AB42" s="92"/>
      <c r="AC42" s="76"/>
    </row>
    <row r="43" spans="24:29" ht="18.75">
      <c r="X43" s="89"/>
      <c r="Y43" s="90"/>
      <c r="Z43" s="97"/>
      <c r="AA43" s="90"/>
      <c r="AB43" s="92"/>
      <c r="AC43" s="76"/>
    </row>
    <row r="44" spans="24:29" ht="18.75">
      <c r="X44" s="89"/>
      <c r="Y44" s="90"/>
      <c r="Z44" s="97"/>
      <c r="AA44" s="90"/>
      <c r="AB44" s="92"/>
      <c r="AC44" s="76"/>
    </row>
    <row r="45" spans="24:29" ht="18.75">
      <c r="X45" s="89"/>
      <c r="Y45" s="90"/>
      <c r="Z45" s="97"/>
      <c r="AA45" s="90"/>
      <c r="AB45" s="92"/>
      <c r="AC45" s="76"/>
    </row>
    <row r="46" spans="24:29" ht="18.75">
      <c r="X46" s="89"/>
      <c r="Y46" s="90"/>
      <c r="Z46" s="97"/>
      <c r="AA46" s="90"/>
      <c r="AB46" s="92"/>
      <c r="AC46" s="76"/>
    </row>
    <row r="47" spans="24:29" ht="18.75">
      <c r="X47" s="89"/>
      <c r="Y47" s="90"/>
      <c r="Z47" s="97"/>
      <c r="AA47" s="90"/>
      <c r="AB47" s="92"/>
      <c r="AC47" s="76"/>
    </row>
    <row r="48" spans="24:29" ht="18.75">
      <c r="X48" s="89"/>
      <c r="Y48" s="90"/>
      <c r="Z48" s="97"/>
      <c r="AA48" s="90"/>
      <c r="AB48" s="92"/>
      <c r="AC48" s="76"/>
    </row>
    <row r="49" spans="24:29" ht="18.75">
      <c r="X49" s="89"/>
      <c r="Y49" s="90"/>
      <c r="Z49" s="97"/>
      <c r="AA49" s="90"/>
      <c r="AB49" s="92"/>
      <c r="AC49" s="76"/>
    </row>
    <row r="50" spans="24:29" ht="18.75">
      <c r="X50" s="89"/>
      <c r="Y50" s="90"/>
      <c r="Z50" s="97"/>
      <c r="AA50" s="90"/>
      <c r="AB50" s="92"/>
      <c r="AC50" s="76"/>
    </row>
    <row r="51" spans="24:29" ht="18.75">
      <c r="X51" s="89"/>
      <c r="Y51" s="90"/>
      <c r="Z51" s="97"/>
      <c r="AA51" s="90"/>
      <c r="AB51" s="92"/>
      <c r="AC51" s="76"/>
    </row>
    <row r="52" spans="24:29" ht="18.75">
      <c r="X52" s="89"/>
      <c r="Y52" s="90"/>
      <c r="Z52" s="97"/>
      <c r="AA52" s="90"/>
      <c r="AB52" s="92"/>
      <c r="AC52" s="76"/>
    </row>
    <row r="53" spans="24:29" ht="18.75">
      <c r="X53" s="89"/>
      <c r="Y53" s="90"/>
      <c r="Z53" s="97"/>
      <c r="AA53" s="90"/>
      <c r="AB53" s="92"/>
      <c r="AC53" s="76"/>
    </row>
    <row r="54" spans="24:29" ht="18.75">
      <c r="X54" s="89"/>
      <c r="Y54" s="90"/>
      <c r="Z54" s="97"/>
      <c r="AA54" s="90"/>
      <c r="AB54" s="92"/>
      <c r="AC54" s="76"/>
    </row>
    <row r="55" spans="24:29" ht="18.75">
      <c r="X55" s="89"/>
      <c r="Y55" s="90"/>
      <c r="Z55" s="97"/>
      <c r="AA55" s="90"/>
      <c r="AB55" s="92"/>
      <c r="AC55" s="76"/>
    </row>
    <row r="56" spans="24:29" ht="18.75">
      <c r="X56" s="89"/>
      <c r="Y56" s="90"/>
      <c r="Z56" s="97"/>
      <c r="AA56" s="90"/>
      <c r="AB56" s="92"/>
      <c r="AC56" s="76"/>
    </row>
    <row r="57" spans="24:29" ht="18.75">
      <c r="X57" s="89"/>
      <c r="Y57" s="90"/>
      <c r="Z57" s="97"/>
      <c r="AA57" s="90"/>
      <c r="AB57" s="92"/>
      <c r="AC57" s="76"/>
    </row>
    <row r="58" spans="24:29" ht="18.75">
      <c r="X58" s="89"/>
      <c r="Y58" s="90"/>
      <c r="Z58" s="97"/>
      <c r="AA58" s="90"/>
      <c r="AB58" s="92"/>
      <c r="AC58" s="76"/>
    </row>
    <row r="59" spans="24:29" ht="18.75">
      <c r="X59" s="89"/>
      <c r="Y59" s="90"/>
      <c r="Z59" s="97"/>
      <c r="AA59" s="90"/>
      <c r="AB59" s="92"/>
      <c r="AC59" s="76"/>
    </row>
    <row r="60" spans="24:29" ht="18.75">
      <c r="X60" s="89"/>
      <c r="Y60" s="90"/>
      <c r="Z60" s="97"/>
      <c r="AA60" s="90"/>
      <c r="AB60" s="92"/>
      <c r="AC60" s="76"/>
    </row>
    <row r="61" spans="24:29" ht="18.75">
      <c r="X61" s="89"/>
      <c r="Y61" s="90"/>
      <c r="Z61" s="97"/>
      <c r="AA61" s="90"/>
      <c r="AB61" s="92"/>
      <c r="AC61" s="76"/>
    </row>
    <row r="62" spans="24:29" ht="18.75">
      <c r="X62" s="89"/>
      <c r="Y62" s="90"/>
      <c r="Z62" s="97"/>
      <c r="AA62" s="90"/>
      <c r="AB62" s="92"/>
      <c r="AC62" s="76"/>
    </row>
    <row r="63" spans="24:29" ht="18.75">
      <c r="X63" s="89"/>
      <c r="Y63" s="90"/>
      <c r="Z63" s="97"/>
      <c r="AA63" s="90"/>
      <c r="AB63" s="92"/>
      <c r="AC63" s="76"/>
    </row>
    <row r="64" spans="24:29" ht="18.75">
      <c r="X64" s="89"/>
      <c r="Y64" s="90"/>
      <c r="Z64" s="97"/>
      <c r="AA64" s="90"/>
      <c r="AB64" s="92"/>
      <c r="AC64" s="76"/>
    </row>
    <row r="65" spans="24:29" ht="18.75">
      <c r="X65" s="89"/>
      <c r="Y65" s="90"/>
      <c r="Z65" s="97"/>
      <c r="AA65" s="90"/>
      <c r="AB65" s="92"/>
      <c r="AC65" s="76"/>
    </row>
    <row r="66" spans="24:29" ht="18.75">
      <c r="X66" s="89"/>
      <c r="Y66" s="90"/>
      <c r="Z66" s="97"/>
      <c r="AA66" s="90"/>
      <c r="AB66" s="92"/>
      <c r="AC66" s="76"/>
    </row>
    <row r="67" spans="24:29" ht="18.75">
      <c r="X67" s="89"/>
      <c r="Y67" s="90"/>
      <c r="Z67" s="97"/>
      <c r="AA67" s="90"/>
      <c r="AB67" s="92"/>
      <c r="AC67" s="76"/>
    </row>
    <row r="68" spans="24:29" ht="18.75">
      <c r="X68" s="89"/>
      <c r="Y68" s="90"/>
      <c r="Z68" s="97"/>
      <c r="AA68" s="90"/>
      <c r="AB68" s="92"/>
      <c r="AC68" s="76"/>
    </row>
    <row r="69" spans="24:29" ht="18.75">
      <c r="X69" s="89"/>
      <c r="Y69" s="90"/>
      <c r="Z69" s="97"/>
      <c r="AA69" s="90"/>
      <c r="AB69" s="92"/>
      <c r="AC69" s="76"/>
    </row>
    <row r="70" spans="24:29" ht="18.75">
      <c r="X70" s="89"/>
      <c r="Y70" s="90"/>
      <c r="Z70" s="97"/>
      <c r="AA70" s="90"/>
      <c r="AB70" s="92"/>
      <c r="AC70" s="76"/>
    </row>
    <row r="71" spans="24:29" ht="18.75">
      <c r="X71" s="89"/>
      <c r="Y71" s="90"/>
      <c r="Z71" s="97"/>
      <c r="AA71" s="90"/>
      <c r="AB71" s="92"/>
      <c r="AC71" s="76"/>
    </row>
    <row r="72" spans="24:29" ht="18.75">
      <c r="X72" s="89"/>
      <c r="Y72" s="90"/>
      <c r="Z72" s="97"/>
      <c r="AA72" s="90"/>
      <c r="AB72" s="92"/>
      <c r="AC72" s="76"/>
    </row>
    <row r="73" spans="24:29" ht="18.75">
      <c r="X73" s="89"/>
      <c r="Y73" s="90"/>
      <c r="Z73" s="97"/>
      <c r="AA73" s="90"/>
      <c r="AB73" s="92"/>
      <c r="AC73" s="76"/>
    </row>
    <row r="74" spans="24:29" ht="18.75">
      <c r="X74" s="89"/>
      <c r="Y74" s="90"/>
      <c r="Z74" s="97"/>
      <c r="AA74" s="90"/>
      <c r="AB74" s="92"/>
      <c r="AC74" s="76"/>
    </row>
    <row r="75" spans="24:29" ht="18.75">
      <c r="X75" s="89"/>
      <c r="Y75" s="90"/>
      <c r="Z75" s="97"/>
      <c r="AA75" s="90"/>
      <c r="AB75" s="92"/>
      <c r="AC75" s="76"/>
    </row>
    <row r="76" spans="24:29" ht="18.75">
      <c r="X76" s="85"/>
      <c r="Y76" s="90"/>
      <c r="Z76" s="97"/>
      <c r="AA76" s="90"/>
      <c r="AB76" s="92"/>
      <c r="AC76" s="76"/>
    </row>
    <row r="77" spans="24:29" ht="18.75">
      <c r="X77" s="85"/>
      <c r="Y77" s="86"/>
      <c r="Z77" s="77"/>
      <c r="AA77" s="90"/>
      <c r="AB77" s="92"/>
      <c r="AC77" s="76"/>
    </row>
    <row r="78" spans="24:29" ht="18.75">
      <c r="X78" s="89"/>
      <c r="Y78" s="86"/>
      <c r="Z78" s="77"/>
      <c r="AA78" s="90"/>
      <c r="AB78" s="92"/>
      <c r="AC78" s="76"/>
    </row>
    <row r="79" spans="24:29" ht="18.75">
      <c r="X79" s="89"/>
      <c r="Y79" s="86"/>
      <c r="Z79" s="77"/>
      <c r="AA79" s="90"/>
      <c r="AB79" s="92"/>
      <c r="AC79" s="76"/>
    </row>
    <row r="80" spans="24:29" ht="18.75">
      <c r="X80" s="89"/>
      <c r="Y80" s="86"/>
      <c r="Z80" s="77"/>
      <c r="AA80" s="90"/>
      <c r="AB80" s="92"/>
      <c r="AC80" s="76"/>
    </row>
    <row r="81" spans="24:29" ht="18.75">
      <c r="X81" s="89"/>
      <c r="Y81" s="86"/>
      <c r="Z81" s="77"/>
      <c r="AA81" s="90"/>
      <c r="AB81" s="92"/>
      <c r="AC81" s="76"/>
    </row>
    <row r="82" spans="24:29" ht="18.75">
      <c r="X82" s="89"/>
      <c r="Y82" s="86"/>
      <c r="Z82" s="77"/>
      <c r="AA82" s="90"/>
      <c r="AB82" s="92"/>
      <c r="AC82" s="76"/>
    </row>
    <row r="83" spans="24:29" ht="18.75">
      <c r="X83" s="89"/>
      <c r="Y83" s="86"/>
      <c r="Z83" s="77"/>
      <c r="AA83" s="90"/>
      <c r="AB83" s="92"/>
      <c r="AC83" s="76"/>
    </row>
    <row r="84" spans="24:29" ht="18.75">
      <c r="X84" s="89"/>
      <c r="Y84" s="86"/>
      <c r="Z84" s="77"/>
      <c r="AA84" s="90"/>
      <c r="AB84" s="92"/>
      <c r="AC84" s="76"/>
    </row>
    <row r="85" spans="24:29" ht="18.75">
      <c r="X85" s="89"/>
      <c r="Y85" s="86"/>
      <c r="Z85" s="77"/>
      <c r="AA85" s="90"/>
      <c r="AB85" s="92"/>
      <c r="AC85" s="76"/>
    </row>
    <row r="86" spans="24:29" ht="18.75">
      <c r="X86" s="89"/>
      <c r="Y86" s="86"/>
      <c r="Z86" s="77"/>
      <c r="AA86" s="90"/>
      <c r="AB86" s="92"/>
      <c r="AC86" s="76"/>
    </row>
    <row r="87" spans="24:29" ht="18.75">
      <c r="X87" s="89"/>
      <c r="Y87" s="86"/>
      <c r="Z87" s="77"/>
      <c r="AA87" s="90"/>
      <c r="AB87" s="92"/>
      <c r="AC87" s="76"/>
    </row>
    <row r="88" spans="24:29" ht="18.75">
      <c r="X88" s="89"/>
      <c r="Y88" s="86"/>
      <c r="Z88" s="77"/>
      <c r="AA88" s="90"/>
      <c r="AB88" s="92"/>
      <c r="AC88" s="76"/>
    </row>
    <row r="89" spans="24:29" ht="18.75">
      <c r="X89" s="89"/>
      <c r="Y89" s="86"/>
      <c r="Z89" s="77"/>
      <c r="AA89" s="90"/>
      <c r="AB89" s="92"/>
      <c r="AC89" s="76"/>
    </row>
    <row r="90" spans="24:29" ht="18.75">
      <c r="X90" s="89"/>
      <c r="Y90" s="86"/>
      <c r="Z90" s="77"/>
      <c r="AA90" s="90"/>
      <c r="AB90" s="92"/>
      <c r="AC90" s="76"/>
    </row>
    <row r="91" spans="24:29" ht="18.75">
      <c r="X91" s="89"/>
      <c r="Y91" s="86"/>
      <c r="Z91" s="77"/>
      <c r="AA91" s="90"/>
      <c r="AB91" s="92"/>
      <c r="AC91" s="76"/>
    </row>
    <row r="92" spans="24:29" ht="18.75">
      <c r="X92" s="89"/>
      <c r="Y92" s="86"/>
      <c r="Z92" s="77"/>
      <c r="AA92" s="90"/>
      <c r="AB92" s="92"/>
      <c r="AC92" s="76"/>
    </row>
    <row r="93" spans="24:29" ht="18.75">
      <c r="X93" s="89"/>
      <c r="Y93" s="86"/>
      <c r="Z93" s="77"/>
      <c r="AA93" s="90"/>
      <c r="AB93" s="92"/>
      <c r="AC93" s="76"/>
    </row>
    <row r="94" spans="24:29" ht="18.75">
      <c r="X94" s="93"/>
      <c r="Y94" s="94"/>
      <c r="Z94" s="78"/>
      <c r="AA94" s="98"/>
      <c r="AB94" s="99"/>
      <c r="AC94" s="76"/>
    </row>
    <row r="95" spans="24:29" ht="18.75">
      <c r="X95" s="89"/>
      <c r="Y95" s="86"/>
      <c r="Z95" s="77"/>
      <c r="AA95" s="90"/>
      <c r="AB95" s="92"/>
      <c r="AC95" s="76"/>
    </row>
    <row r="96" spans="24:28" ht="18.75">
      <c r="X96" s="89"/>
      <c r="Y96" s="86"/>
      <c r="Z96" s="77"/>
      <c r="AA96" s="90"/>
      <c r="AB96" s="92"/>
    </row>
    <row r="97" spans="24:28" ht="18.75">
      <c r="X97" s="89"/>
      <c r="Y97" s="86"/>
      <c r="Z97" s="77"/>
      <c r="AA97" s="90"/>
      <c r="AB97" s="92"/>
    </row>
    <row r="98" spans="24:28" ht="18.75">
      <c r="X98" s="89"/>
      <c r="Y98" s="86"/>
      <c r="Z98" s="77"/>
      <c r="AA98" s="90"/>
      <c r="AB98" s="92"/>
    </row>
    <row r="99" spans="24:28" ht="18.75">
      <c r="X99" s="89"/>
      <c r="Y99" s="86"/>
      <c r="Z99" s="77"/>
      <c r="AA99" s="90"/>
      <c r="AB99" s="92"/>
    </row>
    <row r="100" spans="24:28" ht="18.75">
      <c r="X100" s="89"/>
      <c r="Y100" s="86"/>
      <c r="Z100" s="77"/>
      <c r="AA100" s="90"/>
      <c r="AB100" s="92"/>
    </row>
    <row r="101" spans="24:28" ht="18.75">
      <c r="X101" s="100"/>
      <c r="Y101" s="101"/>
      <c r="Z101" s="79"/>
      <c r="AA101" s="102"/>
      <c r="AB101" s="103"/>
    </row>
    <row r="102" ht="18.75">
      <c r="X102" s="80"/>
    </row>
  </sheetData>
  <sheetProtection/>
  <mergeCells count="1">
    <mergeCell ref="X3:X4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2008-01-09T03:00:32Z</cp:lastPrinted>
  <dcterms:created xsi:type="dcterms:W3CDTF">1997-09-04T04:43:26Z</dcterms:created>
  <dcterms:modified xsi:type="dcterms:W3CDTF">2023-05-30T03:49:45Z</dcterms:modified>
  <cp:category/>
  <cp:version/>
  <cp:contentType/>
  <cp:contentStatus/>
</cp:coreProperties>
</file>