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605" windowHeight="8265" activeTab="1"/>
  </bookViews>
  <sheets>
    <sheet name="std. - I.14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<sst xmlns="http://schemas.openxmlformats.org/spreadsheetml/2006/main" count="38" uniqueCount="23">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</sst>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</numFmts>
  <fonts count="5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4"/>
      <color indexed="12"/>
      <name val="TH SarabunPSK"/>
      <family val="0"/>
    </font>
    <font>
      <sz val="12.8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33" borderId="16" xfId="0" applyFont="1" applyFill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I.14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น้ำอิง อ.ขุนตาล จ.เชียงราย</a:t>
            </a:r>
          </a:p>
        </c:rich>
      </c:tx>
      <c:layout>
        <c:manualLayout>
          <c:xMode val="factor"/>
          <c:yMode val="factor"/>
          <c:x val="0.05025"/>
          <c:y val="-0.01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275"/>
          <c:y val="0.15675"/>
          <c:w val="0.864"/>
          <c:h val="0.666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00336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7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28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I.14'!$B$5:$B$33</c:f>
              <c:numCache>
                <c:ptCount val="29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</c:numCache>
            </c:numRef>
          </c:cat>
          <c:val>
            <c:numRef>
              <c:f>'std. - I.14'!$C$5:$C$33</c:f>
              <c:numCache>
                <c:ptCount val="29"/>
                <c:pt idx="0">
                  <c:v>1098.01</c:v>
                </c:pt>
                <c:pt idx="1">
                  <c:v>4233.9</c:v>
                </c:pt>
                <c:pt idx="2">
                  <c:v>3203.3</c:v>
                </c:pt>
                <c:pt idx="3">
                  <c:v>1870.452</c:v>
                </c:pt>
                <c:pt idx="4">
                  <c:v>2249.4739999999997</c:v>
                </c:pt>
                <c:pt idx="5">
                  <c:v>1217.04</c:v>
                </c:pt>
                <c:pt idx="6">
                  <c:v>2187.958</c:v>
                </c:pt>
                <c:pt idx="7">
                  <c:v>1580.597</c:v>
                </c:pt>
                <c:pt idx="8">
                  <c:v>3543.4</c:v>
                </c:pt>
                <c:pt idx="9">
                  <c:v>3423.93</c:v>
                </c:pt>
                <c:pt idx="10">
                  <c:v>2137.97</c:v>
                </c:pt>
                <c:pt idx="11">
                  <c:v>3491.8</c:v>
                </c:pt>
                <c:pt idx="12">
                  <c:v>3036.838176</c:v>
                </c:pt>
                <c:pt idx="13">
                  <c:v>2314.752336</c:v>
                </c:pt>
                <c:pt idx="14">
                  <c:v>1327.7511360000003</c:v>
                </c:pt>
                <c:pt idx="15">
                  <c:v>2953.362816</c:v>
                </c:pt>
                <c:pt idx="16">
                  <c:v>1337.211072</c:v>
                </c:pt>
                <c:pt idx="17">
                  <c:v>2289.34944</c:v>
                </c:pt>
                <c:pt idx="18">
                  <c:v>3521.6942400000003</c:v>
                </c:pt>
                <c:pt idx="19">
                  <c:v>1875.341376</c:v>
                </c:pt>
                <c:pt idx="20">
                  <c:v>1879.4687040000001</c:v>
                </c:pt>
                <c:pt idx="21">
                  <c:v>1859.2631999999999</c:v>
                </c:pt>
                <c:pt idx="22">
                  <c:v>576.060768</c:v>
                </c:pt>
                <c:pt idx="23">
                  <c:v>2051.0893440000004</c:v>
                </c:pt>
                <c:pt idx="24">
                  <c:v>3069</c:v>
                </c:pt>
                <c:pt idx="25">
                  <c:v>3038.6</c:v>
                </c:pt>
                <c:pt idx="26">
                  <c:v>994.2</c:v>
                </c:pt>
                <c:pt idx="27">
                  <c:v>400.4</c:v>
                </c:pt>
                <c:pt idx="28">
                  <c:v>1288.6948800000002</c:v>
                </c:pt>
              </c:numCache>
            </c:numRef>
          </c:val>
        </c:ser>
        <c:axId val="35203765"/>
        <c:axId val="48398430"/>
      </c:barChart>
      <c:lineChart>
        <c:grouping val="standard"/>
        <c:varyColors val="0"/>
        <c:ser>
          <c:idx val="1"/>
          <c:order val="1"/>
          <c:tx>
            <c:v>ค่าเฉลี่ย (2536 - 2563 )อยู่ระหว่างค่า+- SD 18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I.14'!$B$5:$B$32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'std. - I.14'!$E$5:$E$32</c:f>
              <c:numCache>
                <c:ptCount val="28"/>
                <c:pt idx="0">
                  <c:v>2241.5076288571427</c:v>
                </c:pt>
                <c:pt idx="1">
                  <c:v>2241.5076288571427</c:v>
                </c:pt>
                <c:pt idx="2">
                  <c:v>2241.5076288571427</c:v>
                </c:pt>
                <c:pt idx="3">
                  <c:v>2241.5076288571427</c:v>
                </c:pt>
                <c:pt idx="4">
                  <c:v>2241.5076288571427</c:v>
                </c:pt>
                <c:pt idx="5">
                  <c:v>2241.5076288571427</c:v>
                </c:pt>
                <c:pt idx="6">
                  <c:v>2241.5076288571427</c:v>
                </c:pt>
                <c:pt idx="7">
                  <c:v>2241.5076288571427</c:v>
                </c:pt>
                <c:pt idx="8">
                  <c:v>2241.5076288571427</c:v>
                </c:pt>
                <c:pt idx="9">
                  <c:v>2241.5076288571427</c:v>
                </c:pt>
                <c:pt idx="10">
                  <c:v>2241.5076288571427</c:v>
                </c:pt>
                <c:pt idx="11">
                  <c:v>2241.5076288571427</c:v>
                </c:pt>
                <c:pt idx="12">
                  <c:v>2241.5076288571427</c:v>
                </c:pt>
                <c:pt idx="13">
                  <c:v>2241.5076288571427</c:v>
                </c:pt>
                <c:pt idx="14">
                  <c:v>2241.5076288571427</c:v>
                </c:pt>
                <c:pt idx="15">
                  <c:v>2241.5076288571427</c:v>
                </c:pt>
                <c:pt idx="16">
                  <c:v>2241.5076288571427</c:v>
                </c:pt>
                <c:pt idx="17">
                  <c:v>2241.5076288571427</c:v>
                </c:pt>
                <c:pt idx="18">
                  <c:v>2241.5076288571427</c:v>
                </c:pt>
                <c:pt idx="19">
                  <c:v>2241.5076288571427</c:v>
                </c:pt>
                <c:pt idx="20">
                  <c:v>2241.5076288571427</c:v>
                </c:pt>
                <c:pt idx="21">
                  <c:v>2241.5076288571427</c:v>
                </c:pt>
                <c:pt idx="22">
                  <c:v>2241.5076288571427</c:v>
                </c:pt>
                <c:pt idx="23">
                  <c:v>2241.5076288571427</c:v>
                </c:pt>
                <c:pt idx="24">
                  <c:v>2241.5076288571427</c:v>
                </c:pt>
                <c:pt idx="25">
                  <c:v>2241.5076288571427</c:v>
                </c:pt>
                <c:pt idx="26">
                  <c:v>2241.5076288571427</c:v>
                </c:pt>
                <c:pt idx="27">
                  <c:v>2241.5076288571427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5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I.14'!$B$5:$B$32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'std. - I.14'!$H$5:$H$32</c:f>
              <c:numCache>
                <c:ptCount val="28"/>
                <c:pt idx="0">
                  <c:v>3230.736957443419</c:v>
                </c:pt>
                <c:pt idx="1">
                  <c:v>3230.736957443419</c:v>
                </c:pt>
                <c:pt idx="2">
                  <c:v>3230.736957443419</c:v>
                </c:pt>
                <c:pt idx="3">
                  <c:v>3230.736957443419</c:v>
                </c:pt>
                <c:pt idx="4">
                  <c:v>3230.736957443419</c:v>
                </c:pt>
                <c:pt idx="5">
                  <c:v>3230.736957443419</c:v>
                </c:pt>
                <c:pt idx="6">
                  <c:v>3230.736957443419</c:v>
                </c:pt>
                <c:pt idx="7">
                  <c:v>3230.736957443419</c:v>
                </c:pt>
                <c:pt idx="8">
                  <c:v>3230.736957443419</c:v>
                </c:pt>
                <c:pt idx="9">
                  <c:v>3230.736957443419</c:v>
                </c:pt>
                <c:pt idx="10">
                  <c:v>3230.736957443419</c:v>
                </c:pt>
                <c:pt idx="11">
                  <c:v>3230.736957443419</c:v>
                </c:pt>
                <c:pt idx="12">
                  <c:v>3230.736957443419</c:v>
                </c:pt>
                <c:pt idx="13">
                  <c:v>3230.736957443419</c:v>
                </c:pt>
                <c:pt idx="14">
                  <c:v>3230.736957443419</c:v>
                </c:pt>
                <c:pt idx="15">
                  <c:v>3230.736957443419</c:v>
                </c:pt>
                <c:pt idx="16">
                  <c:v>3230.736957443419</c:v>
                </c:pt>
                <c:pt idx="17">
                  <c:v>3230.736957443419</c:v>
                </c:pt>
                <c:pt idx="18">
                  <c:v>3230.736957443419</c:v>
                </c:pt>
                <c:pt idx="19">
                  <c:v>3230.736957443419</c:v>
                </c:pt>
                <c:pt idx="20">
                  <c:v>3230.736957443419</c:v>
                </c:pt>
                <c:pt idx="21">
                  <c:v>3230.736957443419</c:v>
                </c:pt>
                <c:pt idx="22">
                  <c:v>3230.736957443419</c:v>
                </c:pt>
                <c:pt idx="23">
                  <c:v>3230.736957443419</c:v>
                </c:pt>
                <c:pt idx="24">
                  <c:v>3230.736957443419</c:v>
                </c:pt>
                <c:pt idx="25">
                  <c:v>3230.736957443419</c:v>
                </c:pt>
                <c:pt idx="26">
                  <c:v>3230.736957443419</c:v>
                </c:pt>
                <c:pt idx="27">
                  <c:v>3230.736957443419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I.14'!$B$5:$B$32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'std. - I.14'!$F$5:$F$32</c:f>
              <c:numCache>
                <c:ptCount val="28"/>
                <c:pt idx="0">
                  <c:v>1252.278300270866</c:v>
                </c:pt>
                <c:pt idx="1">
                  <c:v>1252.278300270866</c:v>
                </c:pt>
                <c:pt idx="2">
                  <c:v>1252.278300270866</c:v>
                </c:pt>
                <c:pt idx="3">
                  <c:v>1252.278300270866</c:v>
                </c:pt>
                <c:pt idx="4">
                  <c:v>1252.278300270866</c:v>
                </c:pt>
                <c:pt idx="5">
                  <c:v>1252.278300270866</c:v>
                </c:pt>
                <c:pt idx="6">
                  <c:v>1252.278300270866</c:v>
                </c:pt>
                <c:pt idx="7">
                  <c:v>1252.278300270866</c:v>
                </c:pt>
                <c:pt idx="8">
                  <c:v>1252.278300270866</c:v>
                </c:pt>
                <c:pt idx="9">
                  <c:v>1252.278300270866</c:v>
                </c:pt>
                <c:pt idx="10">
                  <c:v>1252.278300270866</c:v>
                </c:pt>
                <c:pt idx="11">
                  <c:v>1252.278300270866</c:v>
                </c:pt>
                <c:pt idx="12">
                  <c:v>1252.278300270866</c:v>
                </c:pt>
                <c:pt idx="13">
                  <c:v>1252.278300270866</c:v>
                </c:pt>
                <c:pt idx="14">
                  <c:v>1252.278300270866</c:v>
                </c:pt>
                <c:pt idx="15">
                  <c:v>1252.278300270866</c:v>
                </c:pt>
                <c:pt idx="16">
                  <c:v>1252.278300270866</c:v>
                </c:pt>
                <c:pt idx="17">
                  <c:v>1252.278300270866</c:v>
                </c:pt>
                <c:pt idx="18">
                  <c:v>1252.278300270866</c:v>
                </c:pt>
                <c:pt idx="19">
                  <c:v>1252.278300270866</c:v>
                </c:pt>
                <c:pt idx="20">
                  <c:v>1252.278300270866</c:v>
                </c:pt>
                <c:pt idx="21">
                  <c:v>1252.278300270866</c:v>
                </c:pt>
                <c:pt idx="22">
                  <c:v>1252.278300270866</c:v>
                </c:pt>
                <c:pt idx="23">
                  <c:v>1252.278300270866</c:v>
                </c:pt>
                <c:pt idx="24">
                  <c:v>1252.278300270866</c:v>
                </c:pt>
                <c:pt idx="25">
                  <c:v>1252.278300270866</c:v>
                </c:pt>
                <c:pt idx="26">
                  <c:v>1252.278300270866</c:v>
                </c:pt>
                <c:pt idx="27">
                  <c:v>1252.278300270866</c:v>
                </c:pt>
              </c:numCache>
            </c:numRef>
          </c:val>
          <c:smooth val="0"/>
        </c:ser>
        <c:axId val="35203765"/>
        <c:axId val="48398430"/>
      </c:lineChart>
      <c:catAx>
        <c:axId val="35203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8398430"/>
        <c:crossesAt val="0"/>
        <c:auto val="1"/>
        <c:lblOffset val="100"/>
        <c:tickLblSkip val="1"/>
        <c:noMultiLvlLbl val="0"/>
      </c:catAx>
      <c:valAx>
        <c:axId val="48398430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5203765"/>
        <c:crossesAt val="1"/>
        <c:crossBetween val="between"/>
        <c:dispUnits/>
        <c:majorUnit val="10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125"/>
          <c:y val="0.8675"/>
          <c:w val="0.9145"/>
          <c:h val="0.11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I.14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น้ำอิง อ.ขุนตาล จ.เชียงราย</a:t>
            </a:r>
          </a:p>
        </c:rich>
      </c:tx>
      <c:layout>
        <c:manualLayout>
          <c:xMode val="factor"/>
          <c:yMode val="factor"/>
          <c:x val="0.02975"/>
          <c:y val="-0.017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85"/>
          <c:y val="0.16125"/>
          <c:w val="0.858"/>
          <c:h val="0.748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3"/>
            <c:spPr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4"/>
            <c:spPr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5"/>
            <c:spPr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2"/>
            <c:spPr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7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I.14'!$B$5:$B$33</c:f>
              <c:numCache>
                <c:ptCount val="29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</c:numCache>
            </c:numRef>
          </c:cat>
          <c:val>
            <c:numRef>
              <c:f>'std. - I.14'!$C$5:$C$32</c:f>
              <c:numCache>
                <c:ptCount val="28"/>
                <c:pt idx="0">
                  <c:v>1098.01</c:v>
                </c:pt>
                <c:pt idx="1">
                  <c:v>4233.9</c:v>
                </c:pt>
                <c:pt idx="2">
                  <c:v>3203.3</c:v>
                </c:pt>
                <c:pt idx="3">
                  <c:v>1870.452</c:v>
                </c:pt>
                <c:pt idx="4">
                  <c:v>2249.4739999999997</c:v>
                </c:pt>
                <c:pt idx="5">
                  <c:v>1217.04</c:v>
                </c:pt>
                <c:pt idx="6">
                  <c:v>2187.958</c:v>
                </c:pt>
                <c:pt idx="7">
                  <c:v>1580.597</c:v>
                </c:pt>
                <c:pt idx="8">
                  <c:v>3543.4</c:v>
                </c:pt>
                <c:pt idx="9">
                  <c:v>3423.93</c:v>
                </c:pt>
                <c:pt idx="10">
                  <c:v>2137.97</c:v>
                </c:pt>
                <c:pt idx="11">
                  <c:v>3491.8</c:v>
                </c:pt>
                <c:pt idx="12">
                  <c:v>3036.838176</c:v>
                </c:pt>
                <c:pt idx="13">
                  <c:v>2314.752336</c:v>
                </c:pt>
                <c:pt idx="14">
                  <c:v>1327.7511360000003</c:v>
                </c:pt>
                <c:pt idx="15">
                  <c:v>2953.362816</c:v>
                </c:pt>
                <c:pt idx="16">
                  <c:v>1337.211072</c:v>
                </c:pt>
                <c:pt idx="17">
                  <c:v>2289.34944</c:v>
                </c:pt>
                <c:pt idx="18">
                  <c:v>3521.6942400000003</c:v>
                </c:pt>
                <c:pt idx="19">
                  <c:v>1875.341376</c:v>
                </c:pt>
                <c:pt idx="20">
                  <c:v>1879.4687040000001</c:v>
                </c:pt>
                <c:pt idx="21">
                  <c:v>1859.2631999999999</c:v>
                </c:pt>
                <c:pt idx="22">
                  <c:v>576.060768</c:v>
                </c:pt>
                <c:pt idx="23">
                  <c:v>2051.0893440000004</c:v>
                </c:pt>
                <c:pt idx="24">
                  <c:v>3069</c:v>
                </c:pt>
                <c:pt idx="25">
                  <c:v>3038.6</c:v>
                </c:pt>
                <c:pt idx="26">
                  <c:v>994.2</c:v>
                </c:pt>
                <c:pt idx="27">
                  <c:v>400.4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(2538 - 2563 ) 28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I.14'!$B$5:$B$33</c:f>
              <c:numCache>
                <c:ptCount val="29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</c:numCache>
            </c:numRef>
          </c:cat>
          <c:val>
            <c:numRef>
              <c:f>'std. - I.14'!$E$5:$E$32</c:f>
              <c:numCache>
                <c:ptCount val="28"/>
                <c:pt idx="0">
                  <c:v>2241.5076288571427</c:v>
                </c:pt>
                <c:pt idx="1">
                  <c:v>2241.5076288571427</c:v>
                </c:pt>
                <c:pt idx="2">
                  <c:v>2241.5076288571427</c:v>
                </c:pt>
                <c:pt idx="3">
                  <c:v>2241.5076288571427</c:v>
                </c:pt>
                <c:pt idx="4">
                  <c:v>2241.5076288571427</c:v>
                </c:pt>
                <c:pt idx="5">
                  <c:v>2241.5076288571427</c:v>
                </c:pt>
                <c:pt idx="6">
                  <c:v>2241.5076288571427</c:v>
                </c:pt>
                <c:pt idx="7">
                  <c:v>2241.5076288571427</c:v>
                </c:pt>
                <c:pt idx="8">
                  <c:v>2241.5076288571427</c:v>
                </c:pt>
                <c:pt idx="9">
                  <c:v>2241.5076288571427</c:v>
                </c:pt>
                <c:pt idx="10">
                  <c:v>2241.5076288571427</c:v>
                </c:pt>
                <c:pt idx="11">
                  <c:v>2241.5076288571427</c:v>
                </c:pt>
                <c:pt idx="12">
                  <c:v>2241.5076288571427</c:v>
                </c:pt>
                <c:pt idx="13">
                  <c:v>2241.5076288571427</c:v>
                </c:pt>
                <c:pt idx="14">
                  <c:v>2241.5076288571427</c:v>
                </c:pt>
                <c:pt idx="15">
                  <c:v>2241.5076288571427</c:v>
                </c:pt>
                <c:pt idx="16">
                  <c:v>2241.5076288571427</c:v>
                </c:pt>
                <c:pt idx="17">
                  <c:v>2241.5076288571427</c:v>
                </c:pt>
                <c:pt idx="18">
                  <c:v>2241.5076288571427</c:v>
                </c:pt>
                <c:pt idx="19">
                  <c:v>2241.5076288571427</c:v>
                </c:pt>
                <c:pt idx="20">
                  <c:v>2241.5076288571427</c:v>
                </c:pt>
                <c:pt idx="21">
                  <c:v>2241.5076288571427</c:v>
                </c:pt>
                <c:pt idx="22">
                  <c:v>2241.5076288571427</c:v>
                </c:pt>
                <c:pt idx="23">
                  <c:v>2241.5076288571427</c:v>
                </c:pt>
                <c:pt idx="24">
                  <c:v>2241.5076288571427</c:v>
                </c:pt>
                <c:pt idx="25">
                  <c:v>2241.5076288571427</c:v>
                </c:pt>
                <c:pt idx="26">
                  <c:v>2241.5076288571427</c:v>
                </c:pt>
                <c:pt idx="27">
                  <c:v>2241.5076288571427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I.14'!$B$5:$B$33</c:f>
              <c:numCache>
                <c:ptCount val="29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</c:numCache>
            </c:numRef>
          </c:cat>
          <c:val>
            <c:numRef>
              <c:f>'std. - I.14'!$D$5:$D$33</c:f>
              <c:numCache>
                <c:ptCount val="29"/>
                <c:pt idx="28">
                  <c:v>1288.6948800000002</c:v>
                </c:pt>
              </c:numCache>
            </c:numRef>
          </c:val>
          <c:smooth val="0"/>
        </c:ser>
        <c:marker val="1"/>
        <c:axId val="32932687"/>
        <c:axId val="27958728"/>
      </c:lineChart>
      <c:catAx>
        <c:axId val="32932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7958728"/>
        <c:crossesAt val="0"/>
        <c:auto val="1"/>
        <c:lblOffset val="100"/>
        <c:tickLblSkip val="1"/>
        <c:noMultiLvlLbl val="0"/>
      </c:catAx>
      <c:valAx>
        <c:axId val="27958728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2932687"/>
        <c:crossesAt val="1"/>
        <c:crossBetween val="between"/>
        <c:dispUnits/>
        <c:majorUnit val="10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925"/>
          <c:y val="0.917"/>
          <c:w val="0.9897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</cdr:x>
      <cdr:y>0.414</cdr:y>
    </cdr:from>
    <cdr:to>
      <cdr:x>0.5535</cdr:x>
      <cdr:y>0.44875</cdr:y>
    </cdr:to>
    <cdr:sp>
      <cdr:nvSpPr>
        <cdr:cNvPr id="1" name="TextBox 1"/>
        <cdr:cNvSpPr txBox="1">
          <a:spLocks noChangeArrowheads="1"/>
        </cdr:cNvSpPr>
      </cdr:nvSpPr>
      <cdr:spPr>
        <a:xfrm>
          <a:off x="3943350" y="2552700"/>
          <a:ext cx="1257300" cy="2190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2,242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0.52675</cdr:x>
      <cdr:y>0.31725</cdr:y>
    </cdr:from>
    <cdr:to>
      <cdr:x>0.67025</cdr:x>
      <cdr:y>0.352</cdr:y>
    </cdr:to>
    <cdr:sp>
      <cdr:nvSpPr>
        <cdr:cNvPr id="2" name="TextBox 1"/>
        <cdr:cNvSpPr txBox="1">
          <a:spLocks noChangeArrowheads="1"/>
        </cdr:cNvSpPr>
      </cdr:nvSpPr>
      <cdr:spPr>
        <a:xfrm>
          <a:off x="4943475" y="1952625"/>
          <a:ext cx="1352550" cy="2190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3,231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0.33275</cdr:x>
      <cdr:y>0.57075</cdr:y>
    </cdr:from>
    <cdr:to>
      <cdr:x>0.47625</cdr:x>
      <cdr:y>0.60725</cdr:y>
    </cdr:to>
    <cdr:sp>
      <cdr:nvSpPr>
        <cdr:cNvPr id="3" name="TextBox 1"/>
        <cdr:cNvSpPr txBox="1">
          <a:spLocks noChangeArrowheads="1"/>
        </cdr:cNvSpPr>
      </cdr:nvSpPr>
      <cdr:spPr>
        <a:xfrm>
          <a:off x="3124200" y="3514725"/>
          <a:ext cx="13525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1,252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0.753</cdr:x>
      <cdr:y>0.3605</cdr:y>
    </cdr:from>
    <cdr:to>
      <cdr:x>0.7975</cdr:x>
      <cdr:y>0.56475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077075" y="2219325"/>
          <a:ext cx="419100" cy="12573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G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G.4"/>
      <sheetName val="แผนภูมิแท่ง"/>
      <sheetName val="แผนภูมิเส้น"/>
    </sheetNames>
    <sheetDataSet>
      <sheetData sheetId="0">
        <row r="26">
          <cell r="K26" t="str">
            <v>ปี 2564 ปริมาณน้ำสะสม 1 เม.ย.64 - 28 ก.พ.65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58"/>
  <sheetViews>
    <sheetView zoomScalePageLayoutView="0" workbookViewId="0" topLeftCell="A26">
      <selection activeCell="K34" sqref="K34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1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73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2536</v>
      </c>
      <c r="C5" s="54">
        <v>1098.01</v>
      </c>
      <c r="D5" s="55"/>
      <c r="E5" s="56">
        <f aca="true" t="shared" si="0" ref="E5:E32">$C$49</f>
        <v>2241.5076288571427</v>
      </c>
      <c r="F5" s="57">
        <f aca="true" t="shared" si="1" ref="F5:F32">+$C$52</f>
        <v>1252.278300270866</v>
      </c>
      <c r="G5" s="58">
        <f aca="true" t="shared" si="2" ref="G5:G32">$C$50</f>
        <v>989.2293285862764</v>
      </c>
      <c r="H5" s="59">
        <f aca="true" t="shared" si="3" ref="H5:H32">+$C$53</f>
        <v>3230.736957443419</v>
      </c>
      <c r="I5" s="2">
        <v>1</v>
      </c>
    </row>
    <row r="6" spans="2:9" ht="12">
      <c r="B6" s="22">
        <f>B5+1</f>
        <v>2537</v>
      </c>
      <c r="C6" s="60">
        <v>4233.9</v>
      </c>
      <c r="D6" s="55"/>
      <c r="E6" s="61">
        <f t="shared" si="0"/>
        <v>2241.5076288571427</v>
      </c>
      <c r="F6" s="62">
        <f t="shared" si="1"/>
        <v>1252.278300270866</v>
      </c>
      <c r="G6" s="63">
        <f t="shared" si="2"/>
        <v>989.2293285862764</v>
      </c>
      <c r="H6" s="64">
        <f t="shared" si="3"/>
        <v>3230.736957443419</v>
      </c>
      <c r="I6" s="2">
        <f>I5+1</f>
        <v>2</v>
      </c>
    </row>
    <row r="7" spans="2:9" ht="12">
      <c r="B7" s="22">
        <f aca="true" t="shared" si="4" ref="B7:B32">B6+1</f>
        <v>2538</v>
      </c>
      <c r="C7" s="60">
        <v>3203.3</v>
      </c>
      <c r="D7" s="55"/>
      <c r="E7" s="61">
        <f t="shared" si="0"/>
        <v>2241.5076288571427</v>
      </c>
      <c r="F7" s="62">
        <f t="shared" si="1"/>
        <v>1252.278300270866</v>
      </c>
      <c r="G7" s="63">
        <f t="shared" si="2"/>
        <v>989.2293285862764</v>
      </c>
      <c r="H7" s="64">
        <f t="shared" si="3"/>
        <v>3230.736957443419</v>
      </c>
      <c r="I7" s="2">
        <f aca="true" t="shared" si="5" ref="I7:I32">I6+1</f>
        <v>3</v>
      </c>
    </row>
    <row r="8" spans="2:9" ht="12">
      <c r="B8" s="22">
        <f t="shared" si="4"/>
        <v>2539</v>
      </c>
      <c r="C8" s="60">
        <v>1870.452</v>
      </c>
      <c r="D8" s="55"/>
      <c r="E8" s="61">
        <f t="shared" si="0"/>
        <v>2241.5076288571427</v>
      </c>
      <c r="F8" s="62">
        <f t="shared" si="1"/>
        <v>1252.278300270866</v>
      </c>
      <c r="G8" s="63">
        <f t="shared" si="2"/>
        <v>989.2293285862764</v>
      </c>
      <c r="H8" s="64">
        <f t="shared" si="3"/>
        <v>3230.736957443419</v>
      </c>
      <c r="I8" s="2">
        <f t="shared" si="5"/>
        <v>4</v>
      </c>
    </row>
    <row r="9" spans="2:9" ht="12">
      <c r="B9" s="22">
        <f t="shared" si="4"/>
        <v>2540</v>
      </c>
      <c r="C9" s="60">
        <v>2249.4739999999997</v>
      </c>
      <c r="D9" s="55"/>
      <c r="E9" s="61">
        <f t="shared" si="0"/>
        <v>2241.5076288571427</v>
      </c>
      <c r="F9" s="62">
        <f t="shared" si="1"/>
        <v>1252.278300270866</v>
      </c>
      <c r="G9" s="63">
        <f t="shared" si="2"/>
        <v>989.2293285862764</v>
      </c>
      <c r="H9" s="64">
        <f t="shared" si="3"/>
        <v>3230.736957443419</v>
      </c>
      <c r="I9" s="2">
        <f t="shared" si="5"/>
        <v>5</v>
      </c>
    </row>
    <row r="10" spans="2:9" ht="12">
      <c r="B10" s="22">
        <f t="shared" si="4"/>
        <v>2541</v>
      </c>
      <c r="C10" s="60">
        <v>1217.04</v>
      </c>
      <c r="D10" s="55"/>
      <c r="E10" s="61">
        <f t="shared" si="0"/>
        <v>2241.5076288571427</v>
      </c>
      <c r="F10" s="62">
        <f t="shared" si="1"/>
        <v>1252.278300270866</v>
      </c>
      <c r="G10" s="63">
        <f t="shared" si="2"/>
        <v>989.2293285862764</v>
      </c>
      <c r="H10" s="64">
        <f t="shared" si="3"/>
        <v>3230.736957443419</v>
      </c>
      <c r="I10" s="2">
        <f t="shared" si="5"/>
        <v>6</v>
      </c>
    </row>
    <row r="11" spans="2:9" ht="12">
      <c r="B11" s="22">
        <f t="shared" si="4"/>
        <v>2542</v>
      </c>
      <c r="C11" s="60">
        <v>2187.958</v>
      </c>
      <c r="D11" s="55"/>
      <c r="E11" s="61">
        <f t="shared" si="0"/>
        <v>2241.5076288571427</v>
      </c>
      <c r="F11" s="62">
        <f t="shared" si="1"/>
        <v>1252.278300270866</v>
      </c>
      <c r="G11" s="63">
        <f t="shared" si="2"/>
        <v>989.2293285862764</v>
      </c>
      <c r="H11" s="64">
        <f t="shared" si="3"/>
        <v>3230.736957443419</v>
      </c>
      <c r="I11" s="2">
        <f t="shared" si="5"/>
        <v>7</v>
      </c>
    </row>
    <row r="12" spans="2:9" ht="12">
      <c r="B12" s="22">
        <f t="shared" si="4"/>
        <v>2543</v>
      </c>
      <c r="C12" s="60">
        <v>1580.597</v>
      </c>
      <c r="D12" s="55"/>
      <c r="E12" s="61">
        <f t="shared" si="0"/>
        <v>2241.5076288571427</v>
      </c>
      <c r="F12" s="62">
        <f t="shared" si="1"/>
        <v>1252.278300270866</v>
      </c>
      <c r="G12" s="63">
        <f t="shared" si="2"/>
        <v>989.2293285862764</v>
      </c>
      <c r="H12" s="64">
        <f t="shared" si="3"/>
        <v>3230.736957443419</v>
      </c>
      <c r="I12" s="2">
        <f t="shared" si="5"/>
        <v>8</v>
      </c>
    </row>
    <row r="13" spans="2:9" ht="12">
      <c r="B13" s="22">
        <f t="shared" si="4"/>
        <v>2544</v>
      </c>
      <c r="C13" s="60">
        <v>3543.4</v>
      </c>
      <c r="D13" s="55"/>
      <c r="E13" s="61">
        <f t="shared" si="0"/>
        <v>2241.5076288571427</v>
      </c>
      <c r="F13" s="62">
        <f t="shared" si="1"/>
        <v>1252.278300270866</v>
      </c>
      <c r="G13" s="63">
        <f t="shared" si="2"/>
        <v>989.2293285862764</v>
      </c>
      <c r="H13" s="64">
        <f t="shared" si="3"/>
        <v>3230.736957443419</v>
      </c>
      <c r="I13" s="2">
        <f t="shared" si="5"/>
        <v>9</v>
      </c>
    </row>
    <row r="14" spans="2:9" ht="12">
      <c r="B14" s="22">
        <f t="shared" si="4"/>
        <v>2545</v>
      </c>
      <c r="C14" s="60">
        <v>3423.93</v>
      </c>
      <c r="D14" s="55"/>
      <c r="E14" s="61">
        <f t="shared" si="0"/>
        <v>2241.5076288571427</v>
      </c>
      <c r="F14" s="62">
        <f t="shared" si="1"/>
        <v>1252.278300270866</v>
      </c>
      <c r="G14" s="63">
        <f t="shared" si="2"/>
        <v>989.2293285862764</v>
      </c>
      <c r="H14" s="64">
        <f t="shared" si="3"/>
        <v>3230.736957443419</v>
      </c>
      <c r="I14" s="2">
        <f t="shared" si="5"/>
        <v>10</v>
      </c>
    </row>
    <row r="15" spans="2:9" ht="12">
      <c r="B15" s="22">
        <f t="shared" si="4"/>
        <v>2546</v>
      </c>
      <c r="C15" s="60">
        <v>2137.97</v>
      </c>
      <c r="D15" s="55"/>
      <c r="E15" s="61">
        <f t="shared" si="0"/>
        <v>2241.5076288571427</v>
      </c>
      <c r="F15" s="62">
        <f t="shared" si="1"/>
        <v>1252.278300270866</v>
      </c>
      <c r="G15" s="63">
        <f t="shared" si="2"/>
        <v>989.2293285862764</v>
      </c>
      <c r="H15" s="64">
        <f t="shared" si="3"/>
        <v>3230.736957443419</v>
      </c>
      <c r="I15" s="2">
        <f t="shared" si="5"/>
        <v>11</v>
      </c>
    </row>
    <row r="16" spans="2:9" ht="12">
      <c r="B16" s="22">
        <f t="shared" si="4"/>
        <v>2547</v>
      </c>
      <c r="C16" s="60">
        <v>3491.8</v>
      </c>
      <c r="D16" s="55"/>
      <c r="E16" s="61">
        <f t="shared" si="0"/>
        <v>2241.5076288571427</v>
      </c>
      <c r="F16" s="62">
        <f t="shared" si="1"/>
        <v>1252.278300270866</v>
      </c>
      <c r="G16" s="63">
        <f t="shared" si="2"/>
        <v>989.2293285862764</v>
      </c>
      <c r="H16" s="64">
        <f t="shared" si="3"/>
        <v>3230.736957443419</v>
      </c>
      <c r="I16" s="2">
        <f t="shared" si="5"/>
        <v>12</v>
      </c>
    </row>
    <row r="17" spans="2:9" ht="12">
      <c r="B17" s="22">
        <f t="shared" si="4"/>
        <v>2548</v>
      </c>
      <c r="C17" s="60">
        <v>3036.838176</v>
      </c>
      <c r="D17" s="55"/>
      <c r="E17" s="61">
        <f t="shared" si="0"/>
        <v>2241.5076288571427</v>
      </c>
      <c r="F17" s="62">
        <f t="shared" si="1"/>
        <v>1252.278300270866</v>
      </c>
      <c r="G17" s="63">
        <f t="shared" si="2"/>
        <v>989.2293285862764</v>
      </c>
      <c r="H17" s="64">
        <f t="shared" si="3"/>
        <v>3230.736957443419</v>
      </c>
      <c r="I17" s="2">
        <f t="shared" si="5"/>
        <v>13</v>
      </c>
    </row>
    <row r="18" spans="2:9" ht="12">
      <c r="B18" s="22">
        <f t="shared" si="4"/>
        <v>2549</v>
      </c>
      <c r="C18" s="60">
        <v>2314.752336</v>
      </c>
      <c r="D18" s="55"/>
      <c r="E18" s="61">
        <f t="shared" si="0"/>
        <v>2241.5076288571427</v>
      </c>
      <c r="F18" s="62">
        <f t="shared" si="1"/>
        <v>1252.278300270866</v>
      </c>
      <c r="G18" s="63">
        <f t="shared" si="2"/>
        <v>989.2293285862764</v>
      </c>
      <c r="H18" s="64">
        <f t="shared" si="3"/>
        <v>3230.736957443419</v>
      </c>
      <c r="I18" s="2">
        <f t="shared" si="5"/>
        <v>14</v>
      </c>
    </row>
    <row r="19" spans="2:9" ht="12">
      <c r="B19" s="22">
        <f t="shared" si="4"/>
        <v>2550</v>
      </c>
      <c r="C19" s="60">
        <v>1327.7511360000003</v>
      </c>
      <c r="D19" s="55"/>
      <c r="E19" s="61">
        <f t="shared" si="0"/>
        <v>2241.5076288571427</v>
      </c>
      <c r="F19" s="62">
        <f t="shared" si="1"/>
        <v>1252.278300270866</v>
      </c>
      <c r="G19" s="63">
        <f t="shared" si="2"/>
        <v>989.2293285862764</v>
      </c>
      <c r="H19" s="64">
        <f t="shared" si="3"/>
        <v>3230.736957443419</v>
      </c>
      <c r="I19" s="2">
        <f t="shared" si="5"/>
        <v>15</v>
      </c>
    </row>
    <row r="20" spans="2:9" ht="12">
      <c r="B20" s="22">
        <f t="shared" si="4"/>
        <v>2551</v>
      </c>
      <c r="C20" s="60">
        <v>2953.362816</v>
      </c>
      <c r="D20" s="55"/>
      <c r="E20" s="61">
        <f t="shared" si="0"/>
        <v>2241.5076288571427</v>
      </c>
      <c r="F20" s="62">
        <f t="shared" si="1"/>
        <v>1252.278300270866</v>
      </c>
      <c r="G20" s="63">
        <f t="shared" si="2"/>
        <v>989.2293285862764</v>
      </c>
      <c r="H20" s="64">
        <f t="shared" si="3"/>
        <v>3230.736957443419</v>
      </c>
      <c r="I20" s="2">
        <f t="shared" si="5"/>
        <v>16</v>
      </c>
    </row>
    <row r="21" spans="2:9" ht="12">
      <c r="B21" s="22">
        <f t="shared" si="4"/>
        <v>2552</v>
      </c>
      <c r="C21" s="65">
        <v>1337.211072</v>
      </c>
      <c r="D21" s="55"/>
      <c r="E21" s="61">
        <f t="shared" si="0"/>
        <v>2241.5076288571427</v>
      </c>
      <c r="F21" s="62">
        <f t="shared" si="1"/>
        <v>1252.278300270866</v>
      </c>
      <c r="G21" s="63">
        <f t="shared" si="2"/>
        <v>989.2293285862764</v>
      </c>
      <c r="H21" s="64">
        <f t="shared" si="3"/>
        <v>3230.736957443419</v>
      </c>
      <c r="I21" s="2">
        <f t="shared" si="5"/>
        <v>17</v>
      </c>
    </row>
    <row r="22" spans="2:9" ht="12">
      <c r="B22" s="22">
        <f t="shared" si="4"/>
        <v>2553</v>
      </c>
      <c r="C22" s="65">
        <v>2289.34944</v>
      </c>
      <c r="D22" s="55"/>
      <c r="E22" s="61">
        <f t="shared" si="0"/>
        <v>2241.5076288571427</v>
      </c>
      <c r="F22" s="62">
        <f t="shared" si="1"/>
        <v>1252.278300270866</v>
      </c>
      <c r="G22" s="63">
        <f t="shared" si="2"/>
        <v>989.2293285862764</v>
      </c>
      <c r="H22" s="64">
        <f t="shared" si="3"/>
        <v>3230.736957443419</v>
      </c>
      <c r="I22" s="2">
        <f t="shared" si="5"/>
        <v>18</v>
      </c>
    </row>
    <row r="23" spans="2:9" ht="12">
      <c r="B23" s="22">
        <f t="shared" si="4"/>
        <v>2554</v>
      </c>
      <c r="C23" s="65">
        <v>3521.6942400000003</v>
      </c>
      <c r="D23" s="55"/>
      <c r="E23" s="61">
        <f t="shared" si="0"/>
        <v>2241.5076288571427</v>
      </c>
      <c r="F23" s="62">
        <f t="shared" si="1"/>
        <v>1252.278300270866</v>
      </c>
      <c r="G23" s="63">
        <f t="shared" si="2"/>
        <v>989.2293285862764</v>
      </c>
      <c r="H23" s="64">
        <f t="shared" si="3"/>
        <v>3230.736957443419</v>
      </c>
      <c r="I23" s="2">
        <f t="shared" si="5"/>
        <v>19</v>
      </c>
    </row>
    <row r="24" spans="2:9" ht="12">
      <c r="B24" s="22">
        <f t="shared" si="4"/>
        <v>2555</v>
      </c>
      <c r="C24" s="65">
        <v>1875.341376</v>
      </c>
      <c r="D24" s="55"/>
      <c r="E24" s="61">
        <f t="shared" si="0"/>
        <v>2241.5076288571427</v>
      </c>
      <c r="F24" s="62">
        <f t="shared" si="1"/>
        <v>1252.278300270866</v>
      </c>
      <c r="G24" s="63">
        <f t="shared" si="2"/>
        <v>989.2293285862764</v>
      </c>
      <c r="H24" s="64">
        <f t="shared" si="3"/>
        <v>3230.736957443419</v>
      </c>
      <c r="I24" s="2">
        <f t="shared" si="5"/>
        <v>20</v>
      </c>
    </row>
    <row r="25" spans="2:9" ht="12">
      <c r="B25" s="22">
        <f t="shared" si="4"/>
        <v>2556</v>
      </c>
      <c r="C25" s="65">
        <v>1879.4687040000001</v>
      </c>
      <c r="D25" s="55"/>
      <c r="E25" s="61">
        <f t="shared" si="0"/>
        <v>2241.5076288571427</v>
      </c>
      <c r="F25" s="62">
        <f t="shared" si="1"/>
        <v>1252.278300270866</v>
      </c>
      <c r="G25" s="63">
        <f t="shared" si="2"/>
        <v>989.2293285862764</v>
      </c>
      <c r="H25" s="64">
        <f t="shared" si="3"/>
        <v>3230.736957443419</v>
      </c>
      <c r="I25" s="2">
        <f t="shared" si="5"/>
        <v>21</v>
      </c>
    </row>
    <row r="26" spans="2:9" ht="12">
      <c r="B26" s="22">
        <f t="shared" si="4"/>
        <v>2557</v>
      </c>
      <c r="C26" s="65">
        <v>1859.2631999999999</v>
      </c>
      <c r="D26" s="55"/>
      <c r="E26" s="61">
        <f t="shared" si="0"/>
        <v>2241.5076288571427</v>
      </c>
      <c r="F26" s="62">
        <f t="shared" si="1"/>
        <v>1252.278300270866</v>
      </c>
      <c r="G26" s="63">
        <f t="shared" si="2"/>
        <v>989.2293285862764</v>
      </c>
      <c r="H26" s="64">
        <f t="shared" si="3"/>
        <v>3230.736957443419</v>
      </c>
      <c r="I26" s="2">
        <f t="shared" si="5"/>
        <v>22</v>
      </c>
    </row>
    <row r="27" spans="2:9" ht="12">
      <c r="B27" s="22">
        <f t="shared" si="4"/>
        <v>2558</v>
      </c>
      <c r="C27" s="65">
        <v>576.060768</v>
      </c>
      <c r="D27" s="55"/>
      <c r="E27" s="61">
        <f t="shared" si="0"/>
        <v>2241.5076288571427</v>
      </c>
      <c r="F27" s="62">
        <f t="shared" si="1"/>
        <v>1252.278300270866</v>
      </c>
      <c r="G27" s="63">
        <f t="shared" si="2"/>
        <v>989.2293285862764</v>
      </c>
      <c r="H27" s="64">
        <f t="shared" si="3"/>
        <v>3230.736957443419</v>
      </c>
      <c r="I27" s="2">
        <f t="shared" si="5"/>
        <v>23</v>
      </c>
    </row>
    <row r="28" spans="2:14" ht="12">
      <c r="B28" s="22">
        <f t="shared" si="4"/>
        <v>2559</v>
      </c>
      <c r="C28" s="60">
        <v>2051.0893440000004</v>
      </c>
      <c r="D28" s="55"/>
      <c r="E28" s="61">
        <f t="shared" si="0"/>
        <v>2241.5076288571427</v>
      </c>
      <c r="F28" s="62">
        <f t="shared" si="1"/>
        <v>1252.278300270866</v>
      </c>
      <c r="G28" s="63">
        <f t="shared" si="2"/>
        <v>989.2293285862764</v>
      </c>
      <c r="H28" s="64">
        <f t="shared" si="3"/>
        <v>3230.736957443419</v>
      </c>
      <c r="I28" s="2">
        <f t="shared" si="5"/>
        <v>24</v>
      </c>
      <c r="L28" s="69"/>
      <c r="M28" s="69"/>
      <c r="N28" s="69"/>
    </row>
    <row r="29" spans="2:9" ht="12">
      <c r="B29" s="22">
        <f t="shared" si="4"/>
        <v>2560</v>
      </c>
      <c r="C29" s="60">
        <v>3069</v>
      </c>
      <c r="D29" s="55"/>
      <c r="E29" s="61">
        <f t="shared" si="0"/>
        <v>2241.5076288571427</v>
      </c>
      <c r="F29" s="62">
        <f t="shared" si="1"/>
        <v>1252.278300270866</v>
      </c>
      <c r="G29" s="63">
        <f t="shared" si="2"/>
        <v>989.2293285862764</v>
      </c>
      <c r="H29" s="64">
        <f t="shared" si="3"/>
        <v>3230.736957443419</v>
      </c>
      <c r="I29" s="2">
        <f t="shared" si="5"/>
        <v>25</v>
      </c>
    </row>
    <row r="30" spans="2:9" ht="12">
      <c r="B30" s="22">
        <v>2561</v>
      </c>
      <c r="C30" s="60">
        <v>3038.6</v>
      </c>
      <c r="D30" s="55"/>
      <c r="E30" s="61">
        <f t="shared" si="0"/>
        <v>2241.5076288571427</v>
      </c>
      <c r="F30" s="62">
        <f t="shared" si="1"/>
        <v>1252.278300270866</v>
      </c>
      <c r="G30" s="63">
        <f t="shared" si="2"/>
        <v>989.2293285862764</v>
      </c>
      <c r="H30" s="64">
        <f t="shared" si="3"/>
        <v>3230.736957443419</v>
      </c>
      <c r="I30" s="2">
        <f t="shared" si="5"/>
        <v>26</v>
      </c>
    </row>
    <row r="31" spans="2:9" ht="12">
      <c r="B31" s="22">
        <f t="shared" si="4"/>
        <v>2562</v>
      </c>
      <c r="C31" s="60">
        <v>994.2</v>
      </c>
      <c r="D31" s="55"/>
      <c r="E31" s="61">
        <f t="shared" si="0"/>
        <v>2241.5076288571427</v>
      </c>
      <c r="F31" s="62">
        <f t="shared" si="1"/>
        <v>1252.278300270866</v>
      </c>
      <c r="G31" s="63">
        <f t="shared" si="2"/>
        <v>989.2293285862764</v>
      </c>
      <c r="H31" s="64">
        <f t="shared" si="3"/>
        <v>3230.736957443419</v>
      </c>
      <c r="I31" s="2">
        <f t="shared" si="5"/>
        <v>27</v>
      </c>
    </row>
    <row r="32" spans="2:9" ht="12">
      <c r="B32" s="22">
        <f t="shared" si="4"/>
        <v>2563</v>
      </c>
      <c r="C32" s="60">
        <v>400.4</v>
      </c>
      <c r="D32" s="55"/>
      <c r="E32" s="61">
        <f t="shared" si="0"/>
        <v>2241.5076288571427</v>
      </c>
      <c r="F32" s="62">
        <f t="shared" si="1"/>
        <v>1252.278300270866</v>
      </c>
      <c r="G32" s="63">
        <f t="shared" si="2"/>
        <v>989.2293285862764</v>
      </c>
      <c r="H32" s="64">
        <f t="shared" si="3"/>
        <v>3230.736957443419</v>
      </c>
      <c r="I32" s="2">
        <f t="shared" si="5"/>
        <v>28</v>
      </c>
    </row>
    <row r="33" spans="2:14" ht="12">
      <c r="B33" s="68">
        <v>2564</v>
      </c>
      <c r="C33" s="66">
        <v>1288.6948800000002</v>
      </c>
      <c r="D33" s="70">
        <f>C33</f>
        <v>1288.6948800000002</v>
      </c>
      <c r="E33" s="61"/>
      <c r="F33" s="62"/>
      <c r="G33" s="63"/>
      <c r="H33" s="64"/>
      <c r="K33" s="74" t="str">
        <f>'[1]std. - G.4'!$K$26:$N$26</f>
        <v>ปี 2564 ปริมาณน้ำสะสม 1 เม.ย.64 - 28 ก.พ.65</v>
      </c>
      <c r="L33" s="74"/>
      <c r="M33" s="74"/>
      <c r="N33" s="74"/>
    </row>
    <row r="34" spans="2:8" ht="12">
      <c r="B34" s="22"/>
      <c r="C34" s="65"/>
      <c r="D34" s="55"/>
      <c r="E34" s="61"/>
      <c r="F34" s="62"/>
      <c r="G34" s="63"/>
      <c r="H34" s="64"/>
    </row>
    <row r="35" spans="2:8" ht="12">
      <c r="B35" s="22"/>
      <c r="C35" s="65"/>
      <c r="D35" s="55"/>
      <c r="E35" s="61"/>
      <c r="F35" s="62"/>
      <c r="G35" s="63"/>
      <c r="H35" s="64"/>
    </row>
    <row r="36" spans="2:16" ht="12.75">
      <c r="B36" s="22"/>
      <c r="C36" s="65"/>
      <c r="D36" s="55"/>
      <c r="E36" s="61"/>
      <c r="F36" s="62"/>
      <c r="G36" s="63"/>
      <c r="H36" s="64"/>
      <c r="K36" s="67"/>
      <c r="P36"/>
    </row>
    <row r="37" spans="2:8" ht="12">
      <c r="B37" s="22"/>
      <c r="C37" s="66"/>
      <c r="D37" s="55"/>
      <c r="E37" s="61"/>
      <c r="F37" s="62"/>
      <c r="G37" s="63"/>
      <c r="H37" s="64"/>
    </row>
    <row r="38" spans="2:8" ht="12">
      <c r="B38" s="22"/>
      <c r="C38" s="65"/>
      <c r="D38" s="55"/>
      <c r="E38" s="61"/>
      <c r="F38" s="62"/>
      <c r="G38" s="63"/>
      <c r="H38" s="64"/>
    </row>
    <row r="39" spans="2:8" ht="12">
      <c r="B39" s="22"/>
      <c r="C39" s="65"/>
      <c r="D39" s="55"/>
      <c r="E39" s="61"/>
      <c r="F39" s="62"/>
      <c r="G39" s="63"/>
      <c r="H39" s="64"/>
    </row>
    <row r="40" spans="2:8" ht="12">
      <c r="B40" s="22"/>
      <c r="C40" s="65"/>
      <c r="D40" s="55"/>
      <c r="E40" s="61"/>
      <c r="F40" s="62"/>
      <c r="G40" s="63"/>
      <c r="H40" s="64"/>
    </row>
    <row r="41" spans="2:13" ht="12">
      <c r="B41" s="22"/>
      <c r="C41" s="65"/>
      <c r="D41" s="55"/>
      <c r="E41" s="61"/>
      <c r="F41" s="62"/>
      <c r="G41" s="63"/>
      <c r="H41" s="64"/>
      <c r="J41" s="67"/>
      <c r="K41" s="67"/>
      <c r="L41" s="67"/>
      <c r="M41" s="67"/>
    </row>
    <row r="42" spans="2:8" ht="12">
      <c r="B42" s="22"/>
      <c r="C42" s="65"/>
      <c r="D42" s="55"/>
      <c r="E42" s="61"/>
      <c r="F42" s="62"/>
      <c r="G42" s="63"/>
      <c r="H42" s="64"/>
    </row>
    <row r="43" spans="2:8" ht="12">
      <c r="B43" s="22"/>
      <c r="C43" s="65"/>
      <c r="D43" s="55"/>
      <c r="E43" s="61"/>
      <c r="F43" s="62"/>
      <c r="G43" s="63"/>
      <c r="H43" s="64"/>
    </row>
    <row r="44" spans="2:8" ht="12">
      <c r="B44" s="22"/>
      <c r="C44" s="65"/>
      <c r="D44" s="55"/>
      <c r="E44" s="61"/>
      <c r="F44" s="62"/>
      <c r="G44" s="63"/>
      <c r="H44" s="64"/>
    </row>
    <row r="45" spans="2:8" ht="12">
      <c r="B45" s="22"/>
      <c r="C45" s="65"/>
      <c r="D45" s="55"/>
      <c r="E45" s="61"/>
      <c r="F45" s="62"/>
      <c r="G45" s="63"/>
      <c r="H45" s="64"/>
    </row>
    <row r="46" spans="2:13" ht="12">
      <c r="B46" s="27"/>
      <c r="C46" s="28"/>
      <c r="D46" s="21"/>
      <c r="E46" s="29"/>
      <c r="F46" s="29"/>
      <c r="G46" s="29"/>
      <c r="H46" s="29"/>
      <c r="J46" s="24"/>
      <c r="K46" s="25"/>
      <c r="L46" s="24"/>
      <c r="M46" s="26"/>
    </row>
    <row r="47" spans="2:13" ht="12">
      <c r="B47" s="27"/>
      <c r="C47" s="28"/>
      <c r="D47" s="21"/>
      <c r="E47" s="29"/>
      <c r="F47" s="29"/>
      <c r="G47" s="29"/>
      <c r="H47" s="29"/>
      <c r="J47" s="24"/>
      <c r="K47" s="25"/>
      <c r="L47" s="24"/>
      <c r="M47" s="26"/>
    </row>
    <row r="48" spans="1:17" ht="16.5" customHeight="1">
      <c r="A48" s="23"/>
      <c r="B48" s="30"/>
      <c r="C48" s="31"/>
      <c r="D48" s="23"/>
      <c r="E48" s="23"/>
      <c r="F48" s="23"/>
      <c r="G48" s="23"/>
      <c r="H48" s="23"/>
      <c r="I48" s="23"/>
      <c r="J48" s="23"/>
      <c r="K48" s="23"/>
      <c r="Q48" s="28"/>
    </row>
    <row r="49" spans="1:11" ht="15.75" customHeight="1">
      <c r="A49" s="23"/>
      <c r="B49" s="32" t="s">
        <v>8</v>
      </c>
      <c r="C49" s="51">
        <f>AVERAGE(C5:C32)</f>
        <v>2241.5076288571427</v>
      </c>
      <c r="D49" s="33"/>
      <c r="E49" s="30"/>
      <c r="F49" s="30"/>
      <c r="G49" s="23"/>
      <c r="H49" s="34" t="s">
        <v>8</v>
      </c>
      <c r="I49" s="35" t="s">
        <v>20</v>
      </c>
      <c r="J49" s="36"/>
      <c r="K49" s="37"/>
    </row>
    <row r="50" spans="1:11" ht="15.75" customHeight="1">
      <c r="A50" s="23"/>
      <c r="B50" s="38" t="s">
        <v>10</v>
      </c>
      <c r="C50" s="52">
        <f>STDEV(C5:C32)</f>
        <v>989.2293285862764</v>
      </c>
      <c r="D50" s="33"/>
      <c r="E50" s="30"/>
      <c r="F50" s="30"/>
      <c r="G50" s="23"/>
      <c r="H50" s="40" t="s">
        <v>10</v>
      </c>
      <c r="I50" s="41" t="s">
        <v>12</v>
      </c>
      <c r="J50" s="42"/>
      <c r="K50" s="43"/>
    </row>
    <row r="51" spans="1:15" ht="15.75" customHeight="1">
      <c r="A51" s="30"/>
      <c r="B51" s="38" t="s">
        <v>13</v>
      </c>
      <c r="C51" s="39">
        <f>C50/C49</f>
        <v>0.441323204012759</v>
      </c>
      <c r="D51" s="33"/>
      <c r="E51" s="44">
        <f>C51*100</f>
        <v>44.1323204012759</v>
      </c>
      <c r="F51" s="30" t="s">
        <v>2</v>
      </c>
      <c r="G51" s="23"/>
      <c r="H51" s="40" t="s">
        <v>13</v>
      </c>
      <c r="I51" s="41" t="s">
        <v>14</v>
      </c>
      <c r="J51" s="42"/>
      <c r="K51" s="43"/>
      <c r="M51" s="50" t="s">
        <v>19</v>
      </c>
      <c r="N51" s="2">
        <f>C56-C57-C58</f>
        <v>19</v>
      </c>
      <c r="O51" s="2" t="s">
        <v>0</v>
      </c>
    </row>
    <row r="52" spans="1:15" ht="15.75" customHeight="1">
      <c r="A52" s="30"/>
      <c r="B52" s="38" t="s">
        <v>9</v>
      </c>
      <c r="C52" s="52">
        <f>C49-C50</f>
        <v>1252.278300270866</v>
      </c>
      <c r="D52" s="33"/>
      <c r="E52" s="30"/>
      <c r="F52" s="30"/>
      <c r="G52" s="23"/>
      <c r="H52" s="40" t="s">
        <v>9</v>
      </c>
      <c r="I52" s="41" t="s">
        <v>15</v>
      </c>
      <c r="J52" s="42"/>
      <c r="K52" s="43"/>
      <c r="M52" s="50" t="s">
        <v>18</v>
      </c>
      <c r="N52" s="2">
        <f>C57</f>
        <v>5</v>
      </c>
      <c r="O52" s="2" t="s">
        <v>0</v>
      </c>
    </row>
    <row r="53" spans="1:15" ht="15.75" customHeight="1">
      <c r="A53" s="30"/>
      <c r="B53" s="45" t="s">
        <v>11</v>
      </c>
      <c r="C53" s="53">
        <f>C49+C50</f>
        <v>3230.736957443419</v>
      </c>
      <c r="D53" s="33"/>
      <c r="E53" s="30"/>
      <c r="F53" s="30"/>
      <c r="G53" s="23"/>
      <c r="H53" s="46" t="s">
        <v>11</v>
      </c>
      <c r="I53" s="47" t="s">
        <v>16</v>
      </c>
      <c r="J53" s="48"/>
      <c r="K53" s="49"/>
      <c r="M53" s="50" t="s">
        <v>17</v>
      </c>
      <c r="N53" s="2">
        <f>C58</f>
        <v>4</v>
      </c>
      <c r="O53" s="2" t="s">
        <v>0</v>
      </c>
    </row>
    <row r="54" spans="1:6" ht="17.25" customHeight="1">
      <c r="A54" s="27"/>
      <c r="C54" s="27"/>
      <c r="D54" s="27"/>
      <c r="E54" s="27"/>
      <c r="F54" s="27"/>
    </row>
    <row r="55" spans="1:3" ht="12">
      <c r="A55" s="27"/>
      <c r="C55" s="27"/>
    </row>
    <row r="56" spans="1:3" ht="12">
      <c r="A56" s="27"/>
      <c r="C56" s="2">
        <f>MAX(I5:I45)</f>
        <v>28</v>
      </c>
    </row>
    <row r="57" ht="12">
      <c r="C57" s="2">
        <f>COUNTIF(C5:C32,"&gt;3231")</f>
        <v>5</v>
      </c>
    </row>
    <row r="58" ht="12">
      <c r="C58" s="2">
        <f>COUNTIF(C5:C31,"&lt;1252")</f>
        <v>4</v>
      </c>
    </row>
  </sheetData>
  <sheetProtection/>
  <mergeCells count="2">
    <mergeCell ref="B2:B4"/>
    <mergeCell ref="K33:N3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cp:lastPrinted>2016-05-12T03:09:25Z</cp:lastPrinted>
  <dcterms:created xsi:type="dcterms:W3CDTF">2016-04-07T02:09:12Z</dcterms:created>
  <dcterms:modified xsi:type="dcterms:W3CDTF">2022-03-16T08:51:44Z</dcterms:modified>
  <cp:category/>
  <cp:version/>
  <cp:contentType/>
  <cp:contentStatus/>
</cp:coreProperties>
</file>