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G.9" sheetId="1" r:id="rId1"/>
    <sheet name="ปริมาณน้ำสูงสุด" sheetId="2" r:id="rId2"/>
    <sheet name="ปริมาณน้ำต่ำสุด" sheetId="3" r:id="rId3"/>
    <sheet name="Data G.9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<sst xmlns="http://schemas.openxmlformats.org/spreadsheetml/2006/main" count="40" uniqueCount="20">
  <si>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</si>
  <si>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</si>
  <si>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G.9  น้ำแม่สรวย  บ้านกระเหรี่ยงทุ่งพร้าว  อ.แม่สรวย  จ.เชียงราย</t>
  </si>
  <si>
    <t>พื้นที่รับน้ำ  382   ตร.กม.</t>
  </si>
  <si>
    <t>ตลิ่งฝั่งซ้าย 521.576  ม.(ร.ท.ก.) ตลิ่งฝั่งขวา 521.556  ม.(ร.ท.ก.)ท้องน้ำ  515.115 ม.(ร.ท.ก.) ศูนย์เสาระดับน้ำ 514.656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</si>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</sst>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_ ;\-#,##0\ "/>
    <numFmt numFmtId="194" formatCode="#,##0.00_ ;\-#,##0.00\ "/>
    <numFmt numFmtId="195" formatCode="bbbb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20"/>
      <color indexed="12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2" fontId="27" fillId="0" borderId="0" xfId="46" applyNumberFormat="1" applyFont="1" applyAlignment="1">
      <alignment horizontal="right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2" fontId="27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192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192" fontId="27" fillId="0" borderId="17" xfId="46" applyNumberFormat="1" applyFont="1" applyBorder="1" applyAlignment="1">
      <alignment horizontal="centerContinuous"/>
      <protection/>
    </xf>
    <xf numFmtId="192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2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2" fontId="28" fillId="0" borderId="17" xfId="46" applyNumberFormat="1" applyFont="1" applyBorder="1" applyAlignment="1">
      <alignment horizontal="right"/>
      <protection/>
    </xf>
    <xf numFmtId="192" fontId="28" fillId="0" borderId="17" xfId="46" applyNumberFormat="1" applyFont="1" applyBorder="1" applyAlignment="1">
      <alignment horizontal="center"/>
      <protection/>
    </xf>
    <xf numFmtId="192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 vertic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0" fontId="0" fillId="0" borderId="0" xfId="46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2" xfId="46" applyNumberFormat="1" applyFont="1" applyBorder="1">
      <alignment/>
      <protection/>
    </xf>
    <xf numFmtId="16" fontId="0" fillId="0" borderId="0" xfId="46" applyNumberFormat="1" applyFont="1">
      <alignment/>
      <protection/>
    </xf>
    <xf numFmtId="16" fontId="0" fillId="0" borderId="23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192" fontId="3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2" fontId="0" fillId="0" borderId="33" xfId="46" applyNumberFormat="1" applyFont="1" applyBorder="1">
      <alignment/>
      <protection/>
    </xf>
    <xf numFmtId="16" fontId="0" fillId="0" borderId="31" xfId="46" applyNumberFormat="1" applyFont="1" applyBorder="1">
      <alignment/>
      <protection/>
    </xf>
    <xf numFmtId="16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09"/>
          <c:y val="0.026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7375"/>
          <c:y val="0.23725"/>
          <c:w val="0.810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G.9'!$Q$9:$Q$28</c:f>
              <c:numCache>
                <c:ptCount val="20"/>
                <c:pt idx="0">
                  <c:v>2</c:v>
                </c:pt>
                <c:pt idx="1">
                  <c:v>2</c:v>
                </c:pt>
                <c:pt idx="2">
                  <c:v>1.9</c:v>
                </c:pt>
                <c:pt idx="3">
                  <c:v>2.3</c:v>
                </c:pt>
                <c:pt idx="4">
                  <c:v>2.56</c:v>
                </c:pt>
                <c:pt idx="5">
                  <c:v>2.35</c:v>
                </c:pt>
                <c:pt idx="6">
                  <c:v>1.9</c:v>
                </c:pt>
                <c:pt idx="7">
                  <c:v>1.504000000000019</c:v>
                </c:pt>
                <c:pt idx="8">
                  <c:v>2.1000000000000227</c:v>
                </c:pt>
                <c:pt idx="9">
                  <c:v>2.3040000000000873</c:v>
                </c:pt>
                <c:pt idx="10">
                  <c:v>2.4500000000000455</c:v>
                </c:pt>
                <c:pt idx="11">
                  <c:v>2.1340000000000146</c:v>
                </c:pt>
                <c:pt idx="12">
                  <c:v>2.5100000000001046</c:v>
                </c:pt>
                <c:pt idx="13">
                  <c:v>2</c:v>
                </c:pt>
                <c:pt idx="14">
                  <c:v>2.1940000000000737</c:v>
                </c:pt>
                <c:pt idx="15">
                  <c:v>2.900000000000091</c:v>
                </c:pt>
                <c:pt idx="16">
                  <c:v>1.8000000000000682</c:v>
                </c:pt>
                <c:pt idx="17">
                  <c:v>1.6200000000000045</c:v>
                </c:pt>
                <c:pt idx="18">
                  <c:v>2.63</c:v>
                </c:pt>
                <c:pt idx="19">
                  <c:v>2.58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G.9'!$A$9:$A$28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G.9'!$T$9:$T$28</c:f>
              <c:numCache>
                <c:ptCount val="20"/>
                <c:pt idx="0">
                  <c:v>0.32</c:v>
                </c:pt>
                <c:pt idx="1">
                  <c:v>0.4</c:v>
                </c:pt>
                <c:pt idx="2">
                  <c:v>0.4</c:v>
                </c:pt>
                <c:pt idx="3">
                  <c:v>0.46</c:v>
                </c:pt>
                <c:pt idx="4">
                  <c:v>0.58</c:v>
                </c:pt>
                <c:pt idx="5">
                  <c:v>0.66</c:v>
                </c:pt>
                <c:pt idx="6">
                  <c:v>0.6</c:v>
                </c:pt>
                <c:pt idx="7">
                  <c:v>0.7</c:v>
                </c:pt>
                <c:pt idx="8">
                  <c:v>0.64</c:v>
                </c:pt>
                <c:pt idx="9">
                  <c:v>0.78</c:v>
                </c:pt>
                <c:pt idx="10">
                  <c:v>0.73</c:v>
                </c:pt>
                <c:pt idx="11">
                  <c:v>0.88</c:v>
                </c:pt>
                <c:pt idx="12">
                  <c:v>0.8190000000000737</c:v>
                </c:pt>
                <c:pt idx="13">
                  <c:v>0.7200000000000273</c:v>
                </c:pt>
                <c:pt idx="14">
                  <c:v>0.7940000000000964</c:v>
                </c:pt>
                <c:pt idx="15">
                  <c:v>0.7900000000000773</c:v>
                </c:pt>
                <c:pt idx="16">
                  <c:v>0.8400000000000318</c:v>
                </c:pt>
                <c:pt idx="17">
                  <c:v>0.8799999999999955</c:v>
                </c:pt>
                <c:pt idx="18">
                  <c:v>0.8640000000000327</c:v>
                </c:pt>
                <c:pt idx="19">
                  <c:v>0.8</c:v>
                </c:pt>
              </c:numCache>
            </c:numRef>
          </c:val>
        </c:ser>
        <c:overlap val="100"/>
        <c:gapWidth val="50"/>
        <c:axId val="563870"/>
        <c:axId val="5074831"/>
      </c:barChart>
      <c:catAx>
        <c:axId val="56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074831"/>
        <c:crosses val="autoZero"/>
        <c:auto val="1"/>
        <c:lblOffset val="100"/>
        <c:tickLblSkip val="1"/>
        <c:noMultiLvlLbl val="0"/>
      </c:catAx>
      <c:valAx>
        <c:axId val="5074831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387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13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915"/>
          <c:w val="0.806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G.9'!$C$9:$C$28</c:f>
              <c:numCache>
                <c:ptCount val="20"/>
                <c:pt idx="0">
                  <c:v>47</c:v>
                </c:pt>
                <c:pt idx="1">
                  <c:v>65</c:v>
                </c:pt>
                <c:pt idx="2">
                  <c:v>62.5</c:v>
                </c:pt>
                <c:pt idx="3">
                  <c:v>63</c:v>
                </c:pt>
                <c:pt idx="4">
                  <c:v>109.1</c:v>
                </c:pt>
                <c:pt idx="5">
                  <c:v>93.37</c:v>
                </c:pt>
                <c:pt idx="6">
                  <c:v>58.8</c:v>
                </c:pt>
                <c:pt idx="7">
                  <c:v>30.22</c:v>
                </c:pt>
                <c:pt idx="8">
                  <c:v>80</c:v>
                </c:pt>
                <c:pt idx="9">
                  <c:v>118.9</c:v>
                </c:pt>
                <c:pt idx="10">
                  <c:v>88.54</c:v>
                </c:pt>
                <c:pt idx="11">
                  <c:v>62.74</c:v>
                </c:pt>
                <c:pt idx="12">
                  <c:v>96.2</c:v>
                </c:pt>
                <c:pt idx="13">
                  <c:v>43.62</c:v>
                </c:pt>
                <c:pt idx="14">
                  <c:v>60.4</c:v>
                </c:pt>
                <c:pt idx="15">
                  <c:v>104.3</c:v>
                </c:pt>
                <c:pt idx="16">
                  <c:v>31.4</c:v>
                </c:pt>
                <c:pt idx="17">
                  <c:v>22.84</c:v>
                </c:pt>
                <c:pt idx="18">
                  <c:v>85.3</c:v>
                </c:pt>
                <c:pt idx="19">
                  <c:v>84.68</c:v>
                </c:pt>
              </c:numCache>
            </c:numRef>
          </c:val>
        </c:ser>
        <c:gapWidth val="50"/>
        <c:axId val="45673480"/>
        <c:axId val="8408137"/>
      </c:barChart>
      <c:catAx>
        <c:axId val="4567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408137"/>
        <c:crosses val="autoZero"/>
        <c:auto val="1"/>
        <c:lblOffset val="100"/>
        <c:tickLblSkip val="1"/>
        <c:noMultiLvlLbl val="0"/>
      </c:catAx>
      <c:valAx>
        <c:axId val="8408137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5673480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G.9 น้ำแม่สรวย 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0.013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915"/>
          <c:w val="0.8065"/>
          <c:h val="0.6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G.9'!$A$9:$A$28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'Data G.9'!$I$9:$I$28</c:f>
              <c:numCache>
                <c:ptCount val="20"/>
                <c:pt idx="0">
                  <c:v>1.02</c:v>
                </c:pt>
                <c:pt idx="1">
                  <c:v>1</c:v>
                </c:pt>
                <c:pt idx="2">
                  <c:v>0.55</c:v>
                </c:pt>
                <c:pt idx="3">
                  <c:v>1.068</c:v>
                </c:pt>
                <c:pt idx="4">
                  <c:v>1.82</c:v>
                </c:pt>
                <c:pt idx="5">
                  <c:v>1.45</c:v>
                </c:pt>
                <c:pt idx="6">
                  <c:v>0.95</c:v>
                </c:pt>
                <c:pt idx="7">
                  <c:v>1.54</c:v>
                </c:pt>
                <c:pt idx="8">
                  <c:v>0.95</c:v>
                </c:pt>
                <c:pt idx="9">
                  <c:v>0.99</c:v>
                </c:pt>
                <c:pt idx="10">
                  <c:v>1.41</c:v>
                </c:pt>
                <c:pt idx="11">
                  <c:v>0.96</c:v>
                </c:pt>
                <c:pt idx="12">
                  <c:v>0.8</c:v>
                </c:pt>
                <c:pt idx="13">
                  <c:v>0.32</c:v>
                </c:pt>
                <c:pt idx="14">
                  <c:v>0.05</c:v>
                </c:pt>
                <c:pt idx="15">
                  <c:v>0.18</c:v>
                </c:pt>
                <c:pt idx="16">
                  <c:v>0.58</c:v>
                </c:pt>
                <c:pt idx="17">
                  <c:v>0.58</c:v>
                </c:pt>
                <c:pt idx="18">
                  <c:v>1.78</c:v>
                </c:pt>
                <c:pt idx="19">
                  <c:v>2.08</c:v>
                </c:pt>
              </c:numCache>
            </c:numRef>
          </c:val>
        </c:ser>
        <c:gapWidth val="50"/>
        <c:axId val="8564370"/>
        <c:axId val="9970467"/>
      </c:barChart>
      <c:catAx>
        <c:axId val="8564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970467"/>
        <c:crosses val="autoZero"/>
        <c:auto val="1"/>
        <c:lblOffset val="100"/>
        <c:tickLblSkip val="1"/>
        <c:noMultiLvlLbl val="0"/>
      </c:catAx>
      <c:valAx>
        <c:axId val="997046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8564370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2625340"/>
        <c:axId val="2301469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0713222"/>
        <c:axId val="52201271"/>
      </c:lineChart>
      <c:catAx>
        <c:axId val="22625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301469"/>
        <c:crossesAt val="-0.8"/>
        <c:auto val="0"/>
        <c:lblOffset val="100"/>
        <c:tickLblSkip val="4"/>
        <c:noMultiLvlLbl val="0"/>
      </c:catAx>
      <c:valAx>
        <c:axId val="2301469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2625340"/>
        <c:crossesAt val="1"/>
        <c:crossBetween val="midCat"/>
        <c:dispUnits/>
        <c:majorUnit val="0.1"/>
        <c:minorUnit val="0.02"/>
      </c:valAx>
      <c:catAx>
        <c:axId val="20713222"/>
        <c:scaling>
          <c:orientation val="minMax"/>
        </c:scaling>
        <c:axPos val="b"/>
        <c:delete val="1"/>
        <c:majorTickMark val="out"/>
        <c:minorTickMark val="none"/>
        <c:tickLblPos val="nextTo"/>
        <c:crossAx val="52201271"/>
        <c:crosses val="autoZero"/>
        <c:auto val="0"/>
        <c:lblOffset val="100"/>
        <c:tickLblSkip val="1"/>
        <c:noMultiLvlLbl val="0"/>
      </c:catAx>
      <c:valAx>
        <c:axId val="52201271"/>
        <c:scaling>
          <c:orientation val="minMax"/>
        </c:scaling>
        <c:axPos val="l"/>
        <c:delete val="1"/>
        <c:majorTickMark val="out"/>
        <c:minorTickMark val="none"/>
        <c:tickLblPos val="nextTo"/>
        <c:crossAx val="2071322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19">
      <selection activeCell="Y30" sqref="Y30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N3" s="18">
        <v>36510</v>
      </c>
      <c r="AO3" s="19">
        <v>179.03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AN4" s="18">
        <v>36877</v>
      </c>
      <c r="AO4" s="19">
        <v>173.71800000000002</v>
      </c>
    </row>
    <row r="5" spans="1:41" ht="21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P5" s="34"/>
      <c r="Q5" s="1">
        <v>514.656</v>
      </c>
      <c r="AN5" s="18">
        <v>37244</v>
      </c>
      <c r="AO5" s="19">
        <v>181.239</v>
      </c>
    </row>
    <row r="6" spans="1:41" ht="21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40" t="s">
        <v>1</v>
      </c>
      <c r="O6" s="41"/>
      <c r="P6" s="42"/>
      <c r="AN6" s="18">
        <v>37611</v>
      </c>
      <c r="AO6" s="19">
        <v>258.549</v>
      </c>
    </row>
    <row r="7" spans="1:41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N7" s="18">
        <v>37978</v>
      </c>
      <c r="AO7" s="19">
        <v>213.808</v>
      </c>
    </row>
    <row r="8" spans="1:41" ht="21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P8" s="56"/>
      <c r="AN8" s="18">
        <v>38345</v>
      </c>
      <c r="AO8" s="57">
        <v>309.86</v>
      </c>
    </row>
    <row r="9" spans="1:41" ht="21">
      <c r="A9" s="58">
        <v>2542</v>
      </c>
      <c r="B9" s="59">
        <f aca="true" t="shared" si="0" ref="B9:B15">$Q$5+Q9</f>
        <v>516.656</v>
      </c>
      <c r="C9" s="60">
        <v>47</v>
      </c>
      <c r="D9" s="61">
        <v>37135</v>
      </c>
      <c r="E9" s="62">
        <f aca="true" t="shared" si="1" ref="E9:E15">$Q$5+R9</f>
        <v>516.3159999999999</v>
      </c>
      <c r="F9" s="63">
        <v>33.48</v>
      </c>
      <c r="G9" s="64">
        <v>37135</v>
      </c>
      <c r="H9" s="59">
        <f aca="true" t="shared" si="2" ref="H9:H15">$Q$5+T9</f>
        <v>514.976</v>
      </c>
      <c r="I9" s="60">
        <v>1.02</v>
      </c>
      <c r="J9" s="61">
        <v>36988</v>
      </c>
      <c r="K9" s="62">
        <f aca="true" t="shared" si="3" ref="K9:K15">$Q$5+U9</f>
        <v>514.976</v>
      </c>
      <c r="L9" s="63">
        <v>1.02</v>
      </c>
      <c r="M9" s="64">
        <v>36988</v>
      </c>
      <c r="N9" s="59">
        <v>179.03</v>
      </c>
      <c r="O9" s="65">
        <v>5.66</v>
      </c>
      <c r="P9" s="56"/>
      <c r="Q9" s="6">
        <v>2</v>
      </c>
      <c r="R9" s="6">
        <v>1.66</v>
      </c>
      <c r="T9" s="66">
        <v>0.32</v>
      </c>
      <c r="U9" s="6">
        <v>0.32</v>
      </c>
      <c r="AN9" s="18">
        <v>38712</v>
      </c>
      <c r="AO9" s="19">
        <v>208.14105600000002</v>
      </c>
    </row>
    <row r="10" spans="1:41" ht="21">
      <c r="A10" s="67">
        <v>2543</v>
      </c>
      <c r="B10" s="59">
        <f t="shared" si="0"/>
        <v>516.656</v>
      </c>
      <c r="C10" s="68">
        <v>65</v>
      </c>
      <c r="D10" s="61">
        <v>37142</v>
      </c>
      <c r="E10" s="69">
        <f t="shared" si="1"/>
        <v>516.656</v>
      </c>
      <c r="F10" s="60">
        <v>65</v>
      </c>
      <c r="G10" s="70">
        <v>37142</v>
      </c>
      <c r="H10" s="59">
        <f t="shared" si="2"/>
        <v>515.0559999999999</v>
      </c>
      <c r="I10" s="60">
        <v>1</v>
      </c>
      <c r="J10" s="61">
        <v>36980</v>
      </c>
      <c r="K10" s="69">
        <f t="shared" si="3"/>
        <v>515.0559999999999</v>
      </c>
      <c r="L10" s="60">
        <v>1</v>
      </c>
      <c r="M10" s="70">
        <v>36980</v>
      </c>
      <c r="N10" s="59">
        <v>173.71800000000002</v>
      </c>
      <c r="O10" s="65">
        <v>5.508545664600001</v>
      </c>
      <c r="P10" s="56"/>
      <c r="Q10" s="6">
        <v>2</v>
      </c>
      <c r="R10" s="6">
        <v>2</v>
      </c>
      <c r="T10" s="6">
        <v>0.4</v>
      </c>
      <c r="U10" s="6">
        <v>0.4</v>
      </c>
      <c r="AN10" s="18">
        <v>39079</v>
      </c>
      <c r="AO10" s="19">
        <v>136.387584</v>
      </c>
    </row>
    <row r="11" spans="1:41" ht="21">
      <c r="A11" s="67">
        <v>2544</v>
      </c>
      <c r="B11" s="59">
        <f t="shared" si="0"/>
        <v>516.5559999999999</v>
      </c>
      <c r="C11" s="60">
        <v>62.5</v>
      </c>
      <c r="D11" s="61">
        <v>37460</v>
      </c>
      <c r="E11" s="69">
        <f t="shared" si="1"/>
        <v>516.2159999999999</v>
      </c>
      <c r="F11" s="60">
        <v>42.56</v>
      </c>
      <c r="G11" s="70">
        <v>37472</v>
      </c>
      <c r="H11" s="59">
        <f t="shared" si="2"/>
        <v>515.0559999999999</v>
      </c>
      <c r="I11" s="60">
        <v>0.55</v>
      </c>
      <c r="J11" s="61">
        <v>37347</v>
      </c>
      <c r="K11" s="69">
        <f t="shared" si="3"/>
        <v>515.0559999999999</v>
      </c>
      <c r="L11" s="60">
        <v>0.55</v>
      </c>
      <c r="M11" s="70">
        <v>37347</v>
      </c>
      <c r="N11" s="59">
        <v>181.239</v>
      </c>
      <c r="O11" s="65">
        <v>5.75</v>
      </c>
      <c r="P11" s="56"/>
      <c r="Q11" s="6">
        <v>1.9</v>
      </c>
      <c r="R11" s="6">
        <v>1.56</v>
      </c>
      <c r="T11" s="6">
        <v>0.4</v>
      </c>
      <c r="U11" s="6">
        <v>0.4</v>
      </c>
      <c r="AN11" s="18">
        <v>39446</v>
      </c>
      <c r="AO11" s="19">
        <v>151.58</v>
      </c>
    </row>
    <row r="12" spans="1:41" ht="21">
      <c r="A12" s="67">
        <v>2545</v>
      </c>
      <c r="B12" s="59">
        <f t="shared" si="0"/>
        <v>516.9559999999999</v>
      </c>
      <c r="C12" s="60">
        <v>63</v>
      </c>
      <c r="D12" s="61">
        <v>37507</v>
      </c>
      <c r="E12" s="69">
        <f t="shared" si="1"/>
        <v>516.4159999999999</v>
      </c>
      <c r="F12" s="60">
        <v>39.6</v>
      </c>
      <c r="G12" s="70">
        <v>37507</v>
      </c>
      <c r="H12" s="59">
        <f t="shared" si="2"/>
        <v>515.116</v>
      </c>
      <c r="I12" s="60">
        <v>1.068</v>
      </c>
      <c r="J12" s="61">
        <v>37353</v>
      </c>
      <c r="K12" s="69">
        <f t="shared" si="3"/>
        <v>515.136</v>
      </c>
      <c r="L12" s="60">
        <v>1.17</v>
      </c>
      <c r="M12" s="70">
        <v>37353</v>
      </c>
      <c r="N12" s="59">
        <v>258.549</v>
      </c>
      <c r="O12" s="65">
        <v>8.198511225299999</v>
      </c>
      <c r="P12" s="56"/>
      <c r="Q12" s="6">
        <v>2.3</v>
      </c>
      <c r="R12" s="6">
        <v>1.76</v>
      </c>
      <c r="T12" s="6">
        <v>0.46</v>
      </c>
      <c r="U12" s="6">
        <v>0.48</v>
      </c>
      <c r="AN12" s="18">
        <v>39813</v>
      </c>
      <c r="AO12" s="19">
        <v>186.19</v>
      </c>
    </row>
    <row r="13" spans="1:41" ht="21">
      <c r="A13" s="67">
        <v>2546</v>
      </c>
      <c r="B13" s="71">
        <f t="shared" si="0"/>
        <v>517.2159999999999</v>
      </c>
      <c r="C13" s="60">
        <v>109.1</v>
      </c>
      <c r="D13" s="61">
        <v>38605</v>
      </c>
      <c r="E13" s="69">
        <f t="shared" si="1"/>
        <v>516.766</v>
      </c>
      <c r="F13" s="60">
        <v>72.8</v>
      </c>
      <c r="G13" s="70">
        <v>38605</v>
      </c>
      <c r="H13" s="59">
        <f t="shared" si="2"/>
        <v>515.236</v>
      </c>
      <c r="I13" s="60">
        <v>1.82</v>
      </c>
      <c r="J13" s="70">
        <v>38513</v>
      </c>
      <c r="K13" s="69">
        <f t="shared" si="3"/>
        <v>515.236</v>
      </c>
      <c r="L13" s="60">
        <v>1.82</v>
      </c>
      <c r="M13" s="70">
        <v>38513</v>
      </c>
      <c r="N13" s="59">
        <v>213.808</v>
      </c>
      <c r="O13" s="65">
        <v>6.76</v>
      </c>
      <c r="P13" s="56"/>
      <c r="Q13" s="66">
        <v>2.56</v>
      </c>
      <c r="R13" s="6">
        <v>2.11</v>
      </c>
      <c r="T13" s="6">
        <v>0.58</v>
      </c>
      <c r="U13" s="6">
        <v>0.58</v>
      </c>
      <c r="AN13" s="18">
        <v>39815</v>
      </c>
      <c r="AO13" s="19">
        <v>161.45</v>
      </c>
    </row>
    <row r="14" spans="1:41" ht="21">
      <c r="A14" s="67">
        <v>2547</v>
      </c>
      <c r="B14" s="59">
        <f t="shared" si="0"/>
        <v>517.006</v>
      </c>
      <c r="C14" s="60">
        <v>93.37</v>
      </c>
      <c r="D14" s="61">
        <v>38155</v>
      </c>
      <c r="E14" s="69">
        <f t="shared" si="1"/>
        <v>516.4559999999999</v>
      </c>
      <c r="F14" s="60">
        <v>50.5</v>
      </c>
      <c r="G14" s="70">
        <v>38155</v>
      </c>
      <c r="H14" s="59">
        <f t="shared" si="2"/>
        <v>515.3159999999999</v>
      </c>
      <c r="I14" s="60">
        <v>1.45</v>
      </c>
      <c r="J14" s="70">
        <v>38081</v>
      </c>
      <c r="K14" s="69">
        <f t="shared" si="3"/>
        <v>515.3159999999999</v>
      </c>
      <c r="L14" s="60">
        <v>1.45</v>
      </c>
      <c r="M14" s="70">
        <v>38081</v>
      </c>
      <c r="N14" s="72">
        <v>309.86</v>
      </c>
      <c r="O14" s="73">
        <v>9.83</v>
      </c>
      <c r="P14" s="56"/>
      <c r="Q14" s="6">
        <v>2.35</v>
      </c>
      <c r="R14" s="6">
        <v>1.8</v>
      </c>
      <c r="T14" s="6">
        <v>0.66</v>
      </c>
      <c r="U14" s="6">
        <v>0.66</v>
      </c>
      <c r="AN14" s="18">
        <v>40182</v>
      </c>
      <c r="AO14" s="74">
        <v>195.08</v>
      </c>
    </row>
    <row r="15" spans="1:21" ht="21">
      <c r="A15" s="67">
        <v>2548</v>
      </c>
      <c r="B15" s="59">
        <f t="shared" si="0"/>
        <v>516.5559999999999</v>
      </c>
      <c r="C15" s="60">
        <v>58.8</v>
      </c>
      <c r="D15" s="70">
        <v>38988</v>
      </c>
      <c r="E15" s="69">
        <f t="shared" si="1"/>
        <v>516.5559999999999</v>
      </c>
      <c r="F15" s="60">
        <v>58.8</v>
      </c>
      <c r="G15" s="70">
        <v>38988</v>
      </c>
      <c r="H15" s="59">
        <f t="shared" si="2"/>
        <v>515.256</v>
      </c>
      <c r="I15" s="60">
        <v>0.95</v>
      </c>
      <c r="J15" s="70">
        <v>38907</v>
      </c>
      <c r="K15" s="69">
        <f t="shared" si="3"/>
        <v>515.256</v>
      </c>
      <c r="L15" s="60">
        <v>0.95</v>
      </c>
      <c r="M15" s="70">
        <v>38907</v>
      </c>
      <c r="N15" s="59">
        <v>208.14105600000002</v>
      </c>
      <c r="O15" s="65">
        <v>6.600109589041091</v>
      </c>
      <c r="P15" s="56"/>
      <c r="Q15" s="6">
        <v>1.9</v>
      </c>
      <c r="R15" s="6">
        <v>1.9</v>
      </c>
      <c r="T15" s="6">
        <v>0.6</v>
      </c>
      <c r="U15" s="6">
        <v>0.6</v>
      </c>
    </row>
    <row r="16" spans="1:20" ht="21">
      <c r="A16" s="67">
        <v>2549</v>
      </c>
      <c r="B16" s="59">
        <v>516.16</v>
      </c>
      <c r="C16" s="60">
        <v>30.22</v>
      </c>
      <c r="D16" s="61">
        <v>209</v>
      </c>
      <c r="E16" s="69">
        <f>1.22+Q5</f>
        <v>515.876</v>
      </c>
      <c r="F16" s="60">
        <v>15.24</v>
      </c>
      <c r="G16" s="61">
        <v>209</v>
      </c>
      <c r="H16" s="69">
        <f>0.7+Q5</f>
        <v>515.356</v>
      </c>
      <c r="I16" s="60">
        <v>1.54</v>
      </c>
      <c r="J16" s="61">
        <v>74</v>
      </c>
      <c r="K16" s="69">
        <f>0.7+Q5</f>
        <v>515.356</v>
      </c>
      <c r="L16" s="60">
        <v>1.54</v>
      </c>
      <c r="M16" s="61">
        <v>74</v>
      </c>
      <c r="N16" s="69">
        <v>136.387584</v>
      </c>
      <c r="O16" s="65">
        <v>4.3248093723648005</v>
      </c>
      <c r="P16" s="56"/>
      <c r="Q16" s="6">
        <f aca="true" t="shared" si="4" ref="Q16:Q26">B16-$Q$5</f>
        <v>1.504000000000019</v>
      </c>
      <c r="T16" s="6">
        <v>0.7</v>
      </c>
    </row>
    <row r="17" spans="1:20" ht="21">
      <c r="A17" s="67">
        <v>2550</v>
      </c>
      <c r="B17" s="59">
        <v>516.756</v>
      </c>
      <c r="C17" s="60">
        <v>80</v>
      </c>
      <c r="D17" s="61">
        <v>249</v>
      </c>
      <c r="E17" s="69">
        <v>516.23</v>
      </c>
      <c r="F17" s="60">
        <v>37.75</v>
      </c>
      <c r="G17" s="61">
        <v>293</v>
      </c>
      <c r="H17" s="69">
        <f>Q5+0.64</f>
        <v>515.2959999999999</v>
      </c>
      <c r="I17" s="60">
        <v>0.95</v>
      </c>
      <c r="J17" s="61">
        <v>108</v>
      </c>
      <c r="K17" s="69">
        <f>Q5+0.65</f>
        <v>515.3059999999999</v>
      </c>
      <c r="L17" s="60">
        <v>0.95</v>
      </c>
      <c r="M17" s="61">
        <v>108</v>
      </c>
      <c r="N17" s="69">
        <v>151.58</v>
      </c>
      <c r="O17" s="65">
        <f aca="true" t="shared" si="5" ref="O17:O26">N17*0.0317097</f>
        <v>4.806556326000001</v>
      </c>
      <c r="P17" s="56"/>
      <c r="Q17" s="6">
        <f t="shared" si="4"/>
        <v>2.1000000000000227</v>
      </c>
      <c r="T17" s="1">
        <v>0.64</v>
      </c>
    </row>
    <row r="18" spans="1:20" ht="21">
      <c r="A18" s="75">
        <v>2551</v>
      </c>
      <c r="B18" s="76">
        <v>516.96</v>
      </c>
      <c r="C18" s="77">
        <v>118.9</v>
      </c>
      <c r="D18" s="61">
        <v>234</v>
      </c>
      <c r="E18" s="78">
        <v>516.34</v>
      </c>
      <c r="F18" s="60">
        <v>28.98</v>
      </c>
      <c r="G18" s="61">
        <v>234</v>
      </c>
      <c r="H18" s="78">
        <v>515.44</v>
      </c>
      <c r="I18" s="60">
        <v>0.99</v>
      </c>
      <c r="J18" s="61">
        <v>91</v>
      </c>
      <c r="K18" s="78">
        <v>515.44</v>
      </c>
      <c r="L18" s="60">
        <v>0.99</v>
      </c>
      <c r="M18" s="79">
        <v>91</v>
      </c>
      <c r="N18" s="59">
        <v>186.19</v>
      </c>
      <c r="O18" s="65">
        <f t="shared" si="5"/>
        <v>5.904029043</v>
      </c>
      <c r="P18" s="56"/>
      <c r="Q18" s="6">
        <f t="shared" si="4"/>
        <v>2.3040000000000873</v>
      </c>
      <c r="T18" s="1">
        <v>0.78</v>
      </c>
    </row>
    <row r="19" spans="1:20" ht="21">
      <c r="A19" s="67">
        <v>2552</v>
      </c>
      <c r="B19" s="59">
        <v>517.106</v>
      </c>
      <c r="C19" s="60">
        <v>88.54</v>
      </c>
      <c r="D19" s="61">
        <v>220</v>
      </c>
      <c r="E19" s="69">
        <v>516.64</v>
      </c>
      <c r="F19" s="60">
        <v>50</v>
      </c>
      <c r="G19" s="61">
        <v>220</v>
      </c>
      <c r="H19" s="69">
        <v>515.386</v>
      </c>
      <c r="I19" s="60">
        <v>1.41</v>
      </c>
      <c r="J19" s="61">
        <v>110</v>
      </c>
      <c r="K19" s="69">
        <v>515.39</v>
      </c>
      <c r="L19" s="60">
        <v>1.41</v>
      </c>
      <c r="M19" s="79">
        <v>110</v>
      </c>
      <c r="N19" s="59">
        <v>161.45</v>
      </c>
      <c r="O19" s="65">
        <f t="shared" si="5"/>
        <v>5.119531064999999</v>
      </c>
      <c r="P19" s="56"/>
      <c r="Q19" s="6">
        <f t="shared" si="4"/>
        <v>2.4500000000000455</v>
      </c>
      <c r="T19" s="1">
        <v>0.73</v>
      </c>
    </row>
    <row r="20" spans="1:20" ht="21">
      <c r="A20" s="75">
        <v>2553</v>
      </c>
      <c r="B20" s="76">
        <v>516.79</v>
      </c>
      <c r="C20" s="60">
        <v>62.74</v>
      </c>
      <c r="D20" s="61">
        <v>227</v>
      </c>
      <c r="E20" s="78">
        <v>516.7</v>
      </c>
      <c r="F20" s="60">
        <v>55</v>
      </c>
      <c r="G20" s="70">
        <v>227</v>
      </c>
      <c r="H20" s="76">
        <v>515.536</v>
      </c>
      <c r="I20" s="60">
        <v>0.96</v>
      </c>
      <c r="J20" s="61">
        <v>40291</v>
      </c>
      <c r="K20" s="78">
        <v>515.536</v>
      </c>
      <c r="L20" s="60">
        <v>0.96</v>
      </c>
      <c r="M20" s="70">
        <v>40291</v>
      </c>
      <c r="N20" s="59">
        <v>195.08</v>
      </c>
      <c r="O20" s="65">
        <f t="shared" si="5"/>
        <v>6.185928276</v>
      </c>
      <c r="P20" s="56"/>
      <c r="Q20" s="6">
        <f t="shared" si="4"/>
        <v>2.1340000000000146</v>
      </c>
      <c r="T20" s="1">
        <v>0.88</v>
      </c>
    </row>
    <row r="21" spans="1:20" ht="21">
      <c r="A21" s="67">
        <v>2554</v>
      </c>
      <c r="B21" s="76">
        <v>517.166</v>
      </c>
      <c r="C21" s="60">
        <v>96.2</v>
      </c>
      <c r="D21" s="61">
        <v>40775</v>
      </c>
      <c r="E21" s="78">
        <v>516.85</v>
      </c>
      <c r="F21" s="60">
        <v>68.6</v>
      </c>
      <c r="G21" s="70">
        <v>40776</v>
      </c>
      <c r="H21" s="76">
        <v>515.475</v>
      </c>
      <c r="I21" s="60">
        <v>0.8</v>
      </c>
      <c r="J21" s="61">
        <v>40613</v>
      </c>
      <c r="K21" s="78">
        <v>515.477</v>
      </c>
      <c r="L21" s="60">
        <v>0.8</v>
      </c>
      <c r="M21" s="70">
        <v>40613</v>
      </c>
      <c r="N21" s="59">
        <v>247.73</v>
      </c>
      <c r="O21" s="80">
        <f t="shared" si="5"/>
        <v>7.855443981</v>
      </c>
      <c r="P21" s="56"/>
      <c r="Q21" s="1">
        <f t="shared" si="4"/>
        <v>2.5100000000001046</v>
      </c>
      <c r="T21" s="6">
        <f aca="true" t="shared" si="6" ref="T21:T27">H21-$Q$5</f>
        <v>0.8190000000000737</v>
      </c>
    </row>
    <row r="22" spans="1:20" ht="21">
      <c r="A22" s="75">
        <v>2555</v>
      </c>
      <c r="B22" s="76">
        <v>516.656</v>
      </c>
      <c r="C22" s="60">
        <v>43.62</v>
      </c>
      <c r="D22" s="61">
        <v>41166</v>
      </c>
      <c r="E22" s="78">
        <v>516.227</v>
      </c>
      <c r="F22" s="60">
        <v>24.26</v>
      </c>
      <c r="G22" s="70">
        <v>41166</v>
      </c>
      <c r="H22" s="76">
        <v>515.376</v>
      </c>
      <c r="I22" s="60">
        <v>0.32</v>
      </c>
      <c r="J22" s="61">
        <v>41093</v>
      </c>
      <c r="K22" s="78">
        <v>515.412</v>
      </c>
      <c r="L22" s="60">
        <v>0.48</v>
      </c>
      <c r="M22" s="70">
        <v>41093</v>
      </c>
      <c r="N22" s="59">
        <v>134.9</v>
      </c>
      <c r="O22" s="80">
        <f t="shared" si="5"/>
        <v>4.27763853</v>
      </c>
      <c r="P22" s="56"/>
      <c r="Q22" s="6">
        <f t="shared" si="4"/>
        <v>2</v>
      </c>
      <c r="T22" s="6">
        <f t="shared" si="6"/>
        <v>0.7200000000000273</v>
      </c>
    </row>
    <row r="23" spans="1:20" ht="21">
      <c r="A23" s="67">
        <v>2556</v>
      </c>
      <c r="B23" s="76">
        <v>516.85</v>
      </c>
      <c r="C23" s="60">
        <v>60.4</v>
      </c>
      <c r="D23" s="61">
        <v>41549</v>
      </c>
      <c r="E23" s="78">
        <v>516.56</v>
      </c>
      <c r="F23" s="60">
        <v>42.22</v>
      </c>
      <c r="G23" s="70">
        <v>41549</v>
      </c>
      <c r="H23" s="76">
        <v>515.45</v>
      </c>
      <c r="I23" s="60">
        <v>0.05</v>
      </c>
      <c r="J23" s="61">
        <v>41351</v>
      </c>
      <c r="K23" s="78">
        <v>515.45</v>
      </c>
      <c r="L23" s="60">
        <v>0.05</v>
      </c>
      <c r="M23" s="70">
        <v>41351</v>
      </c>
      <c r="N23" s="59">
        <v>146.2</v>
      </c>
      <c r="O23" s="80">
        <f t="shared" si="5"/>
        <v>4.63595814</v>
      </c>
      <c r="P23" s="56"/>
      <c r="Q23" s="6">
        <f t="shared" si="4"/>
        <v>2.1940000000000737</v>
      </c>
      <c r="T23" s="6">
        <f t="shared" si="6"/>
        <v>0.7940000000000964</v>
      </c>
    </row>
    <row r="24" spans="1:20" ht="21">
      <c r="A24" s="75">
        <v>2557</v>
      </c>
      <c r="B24" s="76">
        <v>517.556</v>
      </c>
      <c r="C24" s="60">
        <v>104.3</v>
      </c>
      <c r="D24" s="61">
        <v>41882</v>
      </c>
      <c r="E24" s="78">
        <v>516.791</v>
      </c>
      <c r="F24" s="60">
        <v>38.29</v>
      </c>
      <c r="G24" s="70">
        <v>41882</v>
      </c>
      <c r="H24" s="76">
        <v>515.446</v>
      </c>
      <c r="I24" s="60">
        <v>0.18</v>
      </c>
      <c r="J24" s="61">
        <v>41731</v>
      </c>
      <c r="K24" s="78">
        <v>515.446</v>
      </c>
      <c r="L24" s="60">
        <v>0.18</v>
      </c>
      <c r="M24" s="70">
        <v>41732</v>
      </c>
      <c r="N24" s="59">
        <v>172.45</v>
      </c>
      <c r="O24" s="80">
        <f t="shared" si="5"/>
        <v>5.468337764999999</v>
      </c>
      <c r="P24" s="56"/>
      <c r="Q24" s="6">
        <f t="shared" si="4"/>
        <v>2.900000000000091</v>
      </c>
      <c r="T24" s="6">
        <f t="shared" si="6"/>
        <v>0.7900000000000773</v>
      </c>
    </row>
    <row r="25" spans="1:20" ht="21">
      <c r="A25" s="67">
        <v>2558</v>
      </c>
      <c r="B25" s="76">
        <v>516.456</v>
      </c>
      <c r="C25" s="60">
        <v>31.4</v>
      </c>
      <c r="D25" s="61">
        <v>42192</v>
      </c>
      <c r="E25" s="78">
        <v>516.324</v>
      </c>
      <c r="F25" s="60">
        <v>23.1</v>
      </c>
      <c r="G25" s="70">
        <v>42192</v>
      </c>
      <c r="H25" s="76">
        <v>515.496</v>
      </c>
      <c r="I25" s="60">
        <v>0.58</v>
      </c>
      <c r="J25" s="61">
        <v>42092</v>
      </c>
      <c r="K25" s="78">
        <v>515.496</v>
      </c>
      <c r="L25" s="60">
        <v>0.58</v>
      </c>
      <c r="M25" s="70">
        <v>42092</v>
      </c>
      <c r="N25" s="59">
        <v>92.42</v>
      </c>
      <c r="O25" s="80">
        <f t="shared" si="5"/>
        <v>2.9306104740000003</v>
      </c>
      <c r="P25" s="56"/>
      <c r="Q25" s="6">
        <f t="shared" si="4"/>
        <v>1.8000000000000682</v>
      </c>
      <c r="T25" s="1">
        <f t="shared" si="6"/>
        <v>0.8400000000000318</v>
      </c>
    </row>
    <row r="26" spans="1:20" ht="21">
      <c r="A26" s="75">
        <v>2559</v>
      </c>
      <c r="B26" s="76">
        <v>516.276</v>
      </c>
      <c r="C26" s="60">
        <v>22.84</v>
      </c>
      <c r="D26" s="61">
        <v>42602</v>
      </c>
      <c r="E26" s="78">
        <v>516.21</v>
      </c>
      <c r="F26" s="60">
        <v>18.78</v>
      </c>
      <c r="G26" s="70">
        <v>42523</v>
      </c>
      <c r="H26" s="76">
        <v>515.536</v>
      </c>
      <c r="I26" s="60">
        <v>0.58</v>
      </c>
      <c r="J26" s="61">
        <v>42466</v>
      </c>
      <c r="K26" s="78">
        <v>515.536</v>
      </c>
      <c r="L26" s="60">
        <v>0.58</v>
      </c>
      <c r="M26" s="70">
        <v>42466</v>
      </c>
      <c r="N26" s="59">
        <v>129.68</v>
      </c>
      <c r="O26" s="80">
        <f t="shared" si="5"/>
        <v>4.112113896</v>
      </c>
      <c r="P26" s="56"/>
      <c r="Q26" s="1">
        <f t="shared" si="4"/>
        <v>1.6200000000000045</v>
      </c>
      <c r="T26" s="1">
        <f t="shared" si="6"/>
        <v>0.8799999999999955</v>
      </c>
    </row>
    <row r="27" spans="1:20" ht="21">
      <c r="A27" s="100">
        <v>2560</v>
      </c>
      <c r="B27" s="76">
        <v>517.29</v>
      </c>
      <c r="C27" s="82">
        <v>85.3</v>
      </c>
      <c r="D27" s="61">
        <v>43299</v>
      </c>
      <c r="E27" s="78">
        <v>516.84</v>
      </c>
      <c r="F27" s="82">
        <v>56.06</v>
      </c>
      <c r="G27" s="70">
        <v>43299</v>
      </c>
      <c r="H27" s="76">
        <v>515.52</v>
      </c>
      <c r="I27" s="82">
        <v>1.78</v>
      </c>
      <c r="J27" s="83">
        <v>43178</v>
      </c>
      <c r="K27" s="78">
        <v>515.52</v>
      </c>
      <c r="L27" s="82">
        <v>1.78</v>
      </c>
      <c r="M27" s="79">
        <v>43178</v>
      </c>
      <c r="N27" s="84">
        <v>226.06</v>
      </c>
      <c r="O27" s="80">
        <v>7.17</v>
      </c>
      <c r="P27" s="56"/>
      <c r="Q27" s="1">
        <v>2.63</v>
      </c>
      <c r="T27" s="6">
        <f t="shared" si="6"/>
        <v>0.8640000000000327</v>
      </c>
    </row>
    <row r="28" spans="1:20" ht="21">
      <c r="A28" s="81">
        <v>2561</v>
      </c>
      <c r="B28" s="76">
        <v>517.24</v>
      </c>
      <c r="C28" s="82">
        <v>84.68</v>
      </c>
      <c r="D28" s="61">
        <v>43695</v>
      </c>
      <c r="E28" s="78">
        <v>516.45</v>
      </c>
      <c r="F28" s="82">
        <v>42.55</v>
      </c>
      <c r="G28" s="70">
        <v>43695</v>
      </c>
      <c r="H28" s="76">
        <v>515.46</v>
      </c>
      <c r="I28" s="82">
        <v>2.08</v>
      </c>
      <c r="J28" s="83">
        <v>43525</v>
      </c>
      <c r="K28" s="78">
        <v>515.46</v>
      </c>
      <c r="L28" s="82">
        <v>2.08</v>
      </c>
      <c r="M28" s="79">
        <v>43525</v>
      </c>
      <c r="N28" s="84">
        <v>260.33</v>
      </c>
      <c r="O28" s="80">
        <v>8.25</v>
      </c>
      <c r="P28" s="56"/>
      <c r="Q28" s="1">
        <v>2.58</v>
      </c>
      <c r="T28" s="1">
        <v>0.8</v>
      </c>
    </row>
    <row r="29" spans="1:16" ht="21">
      <c r="A29" s="81"/>
      <c r="B29" s="76"/>
      <c r="C29" s="82"/>
      <c r="D29" s="61"/>
      <c r="E29" s="78"/>
      <c r="F29" s="82"/>
      <c r="G29" s="70"/>
      <c r="H29" s="76"/>
      <c r="I29" s="82"/>
      <c r="J29" s="83"/>
      <c r="K29" s="78"/>
      <c r="L29" s="82"/>
      <c r="M29" s="79"/>
      <c r="N29" s="84"/>
      <c r="O29" s="80"/>
      <c r="P29" s="56"/>
    </row>
    <row r="30" spans="1:16" ht="22.5" customHeight="1">
      <c r="A30" s="81"/>
      <c r="B30" s="76"/>
      <c r="C30" s="82"/>
      <c r="D30" s="61"/>
      <c r="E30" s="78"/>
      <c r="F30" s="82"/>
      <c r="G30" s="70"/>
      <c r="H30" s="76"/>
      <c r="I30" s="82"/>
      <c r="J30" s="83"/>
      <c r="K30" s="78"/>
      <c r="L30" s="82"/>
      <c r="M30" s="79"/>
      <c r="N30" s="84"/>
      <c r="O30" s="80"/>
      <c r="P30" s="56"/>
    </row>
    <row r="31" spans="1:16" ht="21">
      <c r="A31" s="81"/>
      <c r="B31" s="76"/>
      <c r="C31" s="82"/>
      <c r="D31" s="61"/>
      <c r="E31" s="78"/>
      <c r="F31" s="82"/>
      <c r="G31" s="70"/>
      <c r="H31" s="76"/>
      <c r="I31" s="82"/>
      <c r="J31" s="83"/>
      <c r="K31" s="78"/>
      <c r="L31" s="82"/>
      <c r="M31" s="79"/>
      <c r="N31" s="84"/>
      <c r="O31" s="80"/>
      <c r="P31" s="56"/>
    </row>
    <row r="32" spans="1:16" ht="21">
      <c r="A32" s="81"/>
      <c r="B32" s="76"/>
      <c r="C32" s="82"/>
      <c r="D32" s="61"/>
      <c r="E32" s="78"/>
      <c r="F32" s="82"/>
      <c r="G32" s="70"/>
      <c r="H32" s="76"/>
      <c r="I32" s="82"/>
      <c r="J32" s="83"/>
      <c r="K32" s="78"/>
      <c r="L32" s="82"/>
      <c r="M32" s="79"/>
      <c r="N32" s="84"/>
      <c r="O32" s="80"/>
      <c r="P32" s="56"/>
    </row>
    <row r="33" spans="1:16" ht="21">
      <c r="A33" s="81"/>
      <c r="B33" s="76"/>
      <c r="C33" s="82"/>
      <c r="D33" s="61"/>
      <c r="E33" s="78"/>
      <c r="F33" s="82"/>
      <c r="G33" s="70"/>
      <c r="H33" s="76"/>
      <c r="I33" s="82"/>
      <c r="J33" s="83"/>
      <c r="K33" s="78"/>
      <c r="L33" s="82"/>
      <c r="M33" s="79"/>
      <c r="N33" s="84"/>
      <c r="O33" s="80"/>
      <c r="P33" s="56"/>
    </row>
    <row r="34" spans="1:16" ht="22.5" customHeight="1">
      <c r="A34" s="75"/>
      <c r="B34" s="76"/>
      <c r="C34" s="85"/>
      <c r="D34" s="86"/>
      <c r="E34" s="78"/>
      <c r="F34" s="85"/>
      <c r="G34" s="79"/>
      <c r="H34" s="76"/>
      <c r="I34" s="85"/>
      <c r="J34" s="87"/>
      <c r="K34" s="78"/>
      <c r="L34" s="85"/>
      <c r="M34" s="79"/>
      <c r="N34" s="76"/>
      <c r="O34" s="80"/>
      <c r="P34" s="88"/>
    </row>
    <row r="35" spans="1:16" ht="22.5" customHeight="1">
      <c r="A35" s="75"/>
      <c r="B35" s="76"/>
      <c r="C35" s="85"/>
      <c r="D35" s="87"/>
      <c r="E35" s="78"/>
      <c r="F35" s="85"/>
      <c r="G35" s="79"/>
      <c r="H35" s="76"/>
      <c r="I35" s="85"/>
      <c r="J35" s="87"/>
      <c r="K35" s="78"/>
      <c r="L35" s="85"/>
      <c r="M35" s="79"/>
      <c r="N35" s="76"/>
      <c r="O35" s="80"/>
      <c r="P35" s="88"/>
    </row>
    <row r="36" spans="1:16" ht="22.5" customHeight="1">
      <c r="A36" s="75"/>
      <c r="B36" s="76"/>
      <c r="C36" s="85"/>
      <c r="D36" s="89" t="s">
        <v>19</v>
      </c>
      <c r="E36" s="78"/>
      <c r="F36" s="85"/>
      <c r="G36" s="90"/>
      <c r="H36" s="76"/>
      <c r="I36" s="85"/>
      <c r="J36" s="87"/>
      <c r="K36" s="78"/>
      <c r="L36" s="85"/>
      <c r="M36" s="79"/>
      <c r="N36" s="76"/>
      <c r="O36" s="80"/>
      <c r="P36" s="88"/>
    </row>
    <row r="37" spans="1:16" ht="22.5" customHeight="1">
      <c r="A37" s="91"/>
      <c r="B37" s="92"/>
      <c r="C37" s="93"/>
      <c r="D37" s="94"/>
      <c r="E37" s="95"/>
      <c r="F37" s="93"/>
      <c r="G37" s="96"/>
      <c r="H37" s="92"/>
      <c r="I37" s="93"/>
      <c r="J37" s="97"/>
      <c r="K37" s="95"/>
      <c r="L37" s="93"/>
      <c r="M37" s="98"/>
      <c r="N37" s="92"/>
      <c r="O37" s="99"/>
      <c r="P37" s="88"/>
    </row>
  </sheetData>
  <sheetProtection/>
  <printOptions/>
  <pageMargins left="0.99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2010-11-29T08:46:37Z</cp:lastPrinted>
  <dcterms:created xsi:type="dcterms:W3CDTF">1994-01-31T08:04:27Z</dcterms:created>
  <dcterms:modified xsi:type="dcterms:W3CDTF">2019-06-14T01:31:53Z</dcterms:modified>
  <cp:category/>
  <cp:version/>
  <cp:contentType/>
  <cp:contentStatus/>
</cp:coreProperties>
</file>