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G.4" sheetId="1" r:id="rId1"/>
    <sheet name="ปริมาณน้ำสูงสุด" sheetId="2" r:id="rId2"/>
    <sheet name="Data G.4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<sst xmlns="http://schemas.openxmlformats.org/spreadsheetml/2006/main" count="40" uniqueCount="20">
  <si>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</si>
  <si>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</si>
  <si>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G.4  น้ำแม่กรณ์   บ้านปางริมกรณ์  อ.เมือง  จ.เชียงราย</t>
  </si>
  <si>
    <t>พื้นที่รับน้ำ  50   ตร.กม.</t>
  </si>
  <si>
    <t>ตลิ่งฝั่งซ้าย 464.962 ม.(ร.ท.ก.) ตลิ่งฝั่งขวา  464.979 ม.(ร.ท.ก.)ท้องน้ำ  461.982 ม.(ร.ท.ก.) ศูนย์เสาระดับน้ำ  461.700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</si>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</sst>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0.0"/>
    <numFmt numFmtId="196" formatCode="#,##0_ ;\-#,##0\ "/>
    <numFmt numFmtId="197" formatCode="#,##0.0_ ;\-#,##0.0\ "/>
    <numFmt numFmtId="198" formatCode="#,##0.00_ ;\-#,##0.0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12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0">
    <xf numFmtId="189" fontId="0" fillId="0" borderId="0" xfId="0" applyAlignment="1">
      <alignment/>
    </xf>
    <xf numFmtId="0" fontId="0" fillId="0" borderId="0" xfId="46" applyFont="1">
      <alignment/>
      <protection/>
    </xf>
    <xf numFmtId="2" fontId="30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192" fontId="32" fillId="0" borderId="0" xfId="46" applyNumberFormat="1" applyFont="1" applyAlignment="1">
      <alignment horizontal="right"/>
      <protection/>
    </xf>
    <xf numFmtId="0" fontId="32" fillId="0" borderId="0" xfId="46" applyFont="1">
      <alignment/>
      <protection/>
    </xf>
    <xf numFmtId="192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192" fontId="31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 applyAlignment="1">
      <alignment horizontal="left"/>
      <protection/>
    </xf>
    <xf numFmtId="2" fontId="32" fillId="0" borderId="0" xfId="46" applyNumberFormat="1" applyFont="1" applyAlignment="1">
      <alignment horizontal="center"/>
      <protection/>
    </xf>
    <xf numFmtId="192" fontId="32" fillId="0" borderId="0" xfId="46" applyNumberFormat="1" applyFont="1" applyAlignment="1">
      <alignment horizontal="center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0" fontId="32" fillId="0" borderId="11" xfId="46" applyFont="1" applyBorder="1" applyAlignment="1">
      <alignment horizontal="centerContinuous"/>
      <protection/>
    </xf>
    <xf numFmtId="192" fontId="33" fillId="0" borderId="11" xfId="46" applyNumberFormat="1" applyFont="1" applyBorder="1" applyAlignment="1">
      <alignment horizontal="centerContinuous"/>
      <protection/>
    </xf>
    <xf numFmtId="2" fontId="33" fillId="0" borderId="11" xfId="46" applyNumberFormat="1" applyFont="1" applyBorder="1" applyAlignment="1">
      <alignment horizontal="centerContinuous"/>
      <protection/>
    </xf>
    <xf numFmtId="192" fontId="33" fillId="0" borderId="12" xfId="46" applyNumberFormat="1" applyFont="1" applyBorder="1" applyAlignment="1">
      <alignment horizontal="centerContinuous"/>
      <protection/>
    </xf>
    <xf numFmtId="192" fontId="32" fillId="0" borderId="12" xfId="46" applyNumberFormat="1" applyFont="1" applyBorder="1" applyAlignment="1">
      <alignment horizontal="centerContinuous"/>
      <protection/>
    </xf>
    <xf numFmtId="192" fontId="32" fillId="0" borderId="11" xfId="46" applyNumberFormat="1" applyFont="1" applyBorder="1" applyAlignment="1">
      <alignment horizontal="centerContinuous"/>
      <protection/>
    </xf>
    <xf numFmtId="192" fontId="33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2" fontId="32" fillId="0" borderId="0" xfId="46" applyNumberFormat="1" applyFont="1" applyBorder="1" applyAlignment="1">
      <alignment/>
      <protection/>
    </xf>
    <xf numFmtId="193" fontId="0" fillId="0" borderId="0" xfId="46" applyNumberFormat="1" applyFo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0" fontId="32" fillId="0" borderId="18" xfId="46" applyFont="1" applyBorder="1" applyAlignment="1">
      <alignment horizontal="centerContinuous"/>
      <protection/>
    </xf>
    <xf numFmtId="192" fontId="32" fillId="0" borderId="17" xfId="46" applyNumberFormat="1" applyFont="1" applyBorder="1" applyAlignment="1">
      <alignment horizontal="centerContinuous"/>
      <protection/>
    </xf>
    <xf numFmtId="0" fontId="32" fillId="0" borderId="17" xfId="46" applyFont="1" applyBorder="1" applyAlignment="1">
      <alignment horizontal="centerContinuous"/>
      <protection/>
    </xf>
    <xf numFmtId="192" fontId="32" fillId="0" borderId="19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"/>
      <protection/>
    </xf>
    <xf numFmtId="2" fontId="32" fillId="0" borderId="0" xfId="46" applyNumberFormat="1" applyFont="1" applyBorder="1" applyAlignment="1">
      <alignment horizontal="centerContinuous"/>
      <protection/>
    </xf>
    <xf numFmtId="2" fontId="32" fillId="0" borderId="16" xfId="46" applyNumberFormat="1" applyFont="1" applyBorder="1" applyAlignment="1">
      <alignment horizontal="center"/>
      <protection/>
    </xf>
    <xf numFmtId="2" fontId="33" fillId="0" borderId="20" xfId="46" applyNumberFormat="1" applyFont="1" applyBorder="1" applyAlignment="1">
      <alignment horizontal="center"/>
      <protection/>
    </xf>
    <xf numFmtId="192" fontId="33" fillId="0" borderId="20" xfId="46" applyNumberFormat="1" applyFont="1" applyBorder="1" applyAlignment="1">
      <alignment horizontal="center"/>
      <protection/>
    </xf>
    <xf numFmtId="2" fontId="33" fillId="0" borderId="20" xfId="46" applyNumberFormat="1" applyFont="1" applyBorder="1">
      <alignment/>
      <protection/>
    </xf>
    <xf numFmtId="2" fontId="33" fillId="0" borderId="20" xfId="46" applyNumberFormat="1" applyFont="1" applyBorder="1" applyAlignment="1">
      <alignment horizontal="left"/>
      <protection/>
    </xf>
    <xf numFmtId="192" fontId="33" fillId="0" borderId="16" xfId="46" applyNumberFormat="1" applyFont="1" applyBorder="1" applyAlignment="1">
      <alignment horizontal="center"/>
      <protection/>
    </xf>
    <xf numFmtId="2" fontId="33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 applyProtection="1">
      <alignment horizontal="right" vertical="center"/>
      <protection/>
    </xf>
    <xf numFmtId="0" fontId="32" fillId="0" borderId="19" xfId="46" applyFont="1" applyBorder="1">
      <alignment/>
      <protection/>
    </xf>
    <xf numFmtId="2" fontId="33" fillId="0" borderId="17" xfId="46" applyNumberFormat="1" applyFont="1" applyBorder="1" applyAlignment="1">
      <alignment horizontal="center"/>
      <protection/>
    </xf>
    <xf numFmtId="192" fontId="33" fillId="0" borderId="17" xfId="46" applyNumberFormat="1" applyFont="1" applyBorder="1" applyAlignment="1">
      <alignment horizontal="right"/>
      <protection/>
    </xf>
    <xf numFmtId="2" fontId="33" fillId="0" borderId="17" xfId="46" applyNumberFormat="1" applyFont="1" applyBorder="1">
      <alignment/>
      <protection/>
    </xf>
    <xf numFmtId="192" fontId="33" fillId="0" borderId="17" xfId="46" applyNumberFormat="1" applyFont="1" applyBorder="1" applyAlignment="1">
      <alignment horizontal="center"/>
      <protection/>
    </xf>
    <xf numFmtId="192" fontId="33" fillId="0" borderId="19" xfId="46" applyNumberFormat="1" applyFont="1" applyBorder="1">
      <alignment/>
      <protection/>
    </xf>
    <xf numFmtId="2" fontId="33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4" fillId="0" borderId="0" xfId="46" applyNumberFormat="1" applyFont="1">
      <alignment/>
      <protection/>
    </xf>
    <xf numFmtId="2" fontId="0" fillId="0" borderId="22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2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35" fillId="0" borderId="21" xfId="46" applyNumberFormat="1" applyFont="1" applyBorder="1">
      <alignment/>
      <protection/>
    </xf>
    <xf numFmtId="2" fontId="35" fillId="0" borderId="22" xfId="46" applyNumberFormat="1" applyFont="1" applyBorder="1" applyAlignment="1">
      <alignment horizontal="center"/>
      <protection/>
    </xf>
    <xf numFmtId="16" fontId="35" fillId="0" borderId="23" xfId="46" applyNumberFormat="1" applyFont="1" applyBorder="1" applyAlignment="1">
      <alignment horizontal="center"/>
      <protection/>
    </xf>
    <xf numFmtId="2" fontId="35" fillId="0" borderId="28" xfId="46" applyNumberFormat="1" applyFont="1" applyBorder="1">
      <alignment/>
      <protection/>
    </xf>
    <xf numFmtId="16" fontId="35" fillId="0" borderId="27" xfId="46" applyNumberFormat="1" applyFont="1" applyBorder="1" applyAlignment="1">
      <alignment horizontal="center"/>
      <protection/>
    </xf>
    <xf numFmtId="2" fontId="35" fillId="0" borderId="21" xfId="46" applyNumberFormat="1" applyFont="1" applyBorder="1" applyAlignment="1">
      <alignment horizontal="center"/>
      <protection/>
    </xf>
    <xf numFmtId="2" fontId="35" fillId="0" borderId="27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 applyAlignment="1">
      <alignment horizontal="center"/>
      <protection/>
    </xf>
    <xf numFmtId="0" fontId="0" fillId="0" borderId="21" xfId="46" applyFont="1" applyBorder="1">
      <alignment/>
      <protection/>
    </xf>
    <xf numFmtId="2" fontId="0" fillId="0" borderId="0" xfId="46" applyNumberFormat="1" applyFont="1" applyBorder="1">
      <alignment/>
      <protection/>
    </xf>
    <xf numFmtId="192" fontId="36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16" fontId="0" fillId="0" borderId="31" xfId="46" applyNumberFormat="1" applyFont="1" applyBorder="1" applyAlignment="1">
      <alignment horizontal="center"/>
      <protection/>
    </xf>
    <xf numFmtId="16" fontId="0" fillId="0" borderId="33" xfId="46" applyNumberFormat="1" applyFont="1" applyBorder="1" applyAlignment="1">
      <alignment horizontal="center"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กราฟระดับน้ำสูงสุด-ต่ำสุดรายปี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0975"/>
          <c:y val="0.0052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325"/>
          <c:y val="0.186"/>
          <c:w val="0.8057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G.4'!$Q$9:$Q$26</c:f>
              <c:numCache>
                <c:ptCount val="18"/>
                <c:pt idx="0">
                  <c:v>2.4</c:v>
                </c:pt>
                <c:pt idx="1">
                  <c:v>1.85</c:v>
                </c:pt>
                <c:pt idx="2">
                  <c:v>2.4</c:v>
                </c:pt>
                <c:pt idx="3">
                  <c:v>3.2</c:v>
                </c:pt>
                <c:pt idx="4">
                  <c:v>2</c:v>
                </c:pt>
                <c:pt idx="5">
                  <c:v>1.4700000000000273</c:v>
                </c:pt>
                <c:pt idx="6">
                  <c:v>2.7799999999999727</c:v>
                </c:pt>
                <c:pt idx="7">
                  <c:v>2.8000000000000114</c:v>
                </c:pt>
                <c:pt idx="8">
                  <c:v>1.8500000000000227</c:v>
                </c:pt>
                <c:pt idx="9">
                  <c:v>2.3000000000000114</c:v>
                </c:pt>
                <c:pt idx="10">
                  <c:v>2.6000000000000227</c:v>
                </c:pt>
                <c:pt idx="11">
                  <c:v>2.7700000000000387</c:v>
                </c:pt>
                <c:pt idx="12">
                  <c:v>2.400000000000034</c:v>
                </c:pt>
                <c:pt idx="13">
                  <c:v>1.4300000000000068</c:v>
                </c:pt>
                <c:pt idx="14">
                  <c:v>2.150000000000034</c:v>
                </c:pt>
                <c:pt idx="15">
                  <c:v>1.8500000000000227</c:v>
                </c:pt>
                <c:pt idx="16">
                  <c:v>1.75</c:v>
                </c:pt>
                <c:pt idx="17">
                  <c:v>2.1999999999999886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G.4'!$T$9:$T$26</c:f>
              <c:numCache>
                <c:ptCount val="18"/>
                <c:pt idx="0">
                  <c:v>0.4800000000000182</c:v>
                </c:pt>
                <c:pt idx="1">
                  <c:v>0.49</c:v>
                </c:pt>
                <c:pt idx="2">
                  <c:v>0.49</c:v>
                </c:pt>
                <c:pt idx="3">
                  <c:v>0.54</c:v>
                </c:pt>
                <c:pt idx="4">
                  <c:v>0.49</c:v>
                </c:pt>
                <c:pt idx="5">
                  <c:v>0.52</c:v>
                </c:pt>
                <c:pt idx="6">
                  <c:v>0.63</c:v>
                </c:pt>
                <c:pt idx="7">
                  <c:v>0.57</c:v>
                </c:pt>
                <c:pt idx="8">
                  <c:v>0.54</c:v>
                </c:pt>
                <c:pt idx="9">
                  <c:v>0.52</c:v>
                </c:pt>
                <c:pt idx="10">
                  <c:v>0.49</c:v>
                </c:pt>
                <c:pt idx="11">
                  <c:v>0.5500000000000114</c:v>
                </c:pt>
                <c:pt idx="12">
                  <c:v>0.8000000000000114</c:v>
                </c:pt>
                <c:pt idx="13">
                  <c:v>0.8000000000000114</c:v>
                </c:pt>
                <c:pt idx="14">
                  <c:v>0.8700000000000045</c:v>
                </c:pt>
                <c:pt idx="15">
                  <c:v>0.9800000000000182</c:v>
                </c:pt>
                <c:pt idx="16">
                  <c:v>1.0300000000000296</c:v>
                </c:pt>
              </c:numCache>
            </c:numRef>
          </c:val>
        </c:ser>
        <c:overlap val="100"/>
        <c:gapWidth val="50"/>
        <c:axId val="7596096"/>
        <c:axId val="1256001"/>
      </c:barChart>
      <c:catAx>
        <c:axId val="7596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596096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E3E3E3"/>
            </a:gs>
            <a:gs pos="100000">
              <a:srgbClr val="686868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7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96"/>
          <c:w val="0.8207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G.4'!$A$9:$A$25</c:f>
              <c:numCache>
                <c:ptCount val="17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</c:numCache>
            </c:numRef>
          </c:cat>
          <c:val>
            <c:numRef>
              <c:f>'Data G.4'!$C$9:$C$25</c:f>
              <c:numCache>
                <c:ptCount val="17"/>
                <c:pt idx="0">
                  <c:v>57.9</c:v>
                </c:pt>
                <c:pt idx="1">
                  <c:v>92</c:v>
                </c:pt>
                <c:pt idx="2">
                  <c:v>82.5</c:v>
                </c:pt>
                <c:pt idx="3">
                  <c:v>130</c:v>
                </c:pt>
                <c:pt idx="4">
                  <c:v>51.8</c:v>
                </c:pt>
                <c:pt idx="5">
                  <c:v>23.48</c:v>
                </c:pt>
                <c:pt idx="6">
                  <c:v>85.12</c:v>
                </c:pt>
                <c:pt idx="7">
                  <c:v>85</c:v>
                </c:pt>
                <c:pt idx="8">
                  <c:v>44.1</c:v>
                </c:pt>
                <c:pt idx="9">
                  <c:v>54.2</c:v>
                </c:pt>
                <c:pt idx="10">
                  <c:v>78</c:v>
                </c:pt>
                <c:pt idx="11">
                  <c:v>94.82</c:v>
                </c:pt>
                <c:pt idx="12">
                  <c:v>15.1</c:v>
                </c:pt>
                <c:pt idx="13">
                  <c:v>9.6</c:v>
                </c:pt>
                <c:pt idx="14">
                  <c:v>17.5</c:v>
                </c:pt>
                <c:pt idx="15">
                  <c:v>10.55</c:v>
                </c:pt>
                <c:pt idx="16">
                  <c:v>10.65</c:v>
                </c:pt>
              </c:numCache>
            </c:numRef>
          </c:val>
        </c:ser>
        <c:gapWidth val="50"/>
        <c:axId val="11304010"/>
        <c:axId val="34627227"/>
      </c:barChart>
      <c:catAx>
        <c:axId val="11304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304010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3209588"/>
        <c:axId val="5334197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0315710"/>
        <c:axId val="25732527"/>
      </c:lineChart>
      <c:catAx>
        <c:axId val="4320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3341973"/>
        <c:crossesAt val="-0.8"/>
        <c:auto val="0"/>
        <c:lblOffset val="100"/>
        <c:tickLblSkip val="4"/>
        <c:noMultiLvlLbl val="0"/>
      </c:catAx>
      <c:valAx>
        <c:axId val="5334197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3209588"/>
        <c:crossesAt val="1"/>
        <c:crossBetween val="midCat"/>
        <c:dispUnits/>
        <c:majorUnit val="0.1"/>
        <c:minorUnit val="0.02"/>
      </c:valAx>
      <c:catAx>
        <c:axId val="10315710"/>
        <c:scaling>
          <c:orientation val="minMax"/>
        </c:scaling>
        <c:axPos val="b"/>
        <c:delete val="1"/>
        <c:majorTickMark val="out"/>
        <c:minorTickMark val="none"/>
        <c:tickLblPos val="nextTo"/>
        <c:crossAx val="25732527"/>
        <c:crosses val="autoZero"/>
        <c:auto val="0"/>
        <c:lblOffset val="100"/>
        <c:tickLblSkip val="1"/>
        <c:noMultiLvlLbl val="0"/>
      </c:catAx>
      <c:valAx>
        <c:axId val="25732527"/>
        <c:scaling>
          <c:orientation val="minMax"/>
        </c:scaling>
        <c:axPos val="l"/>
        <c:delete val="1"/>
        <c:majorTickMark val="out"/>
        <c:minorTickMark val="none"/>
        <c:tickLblPos val="nextTo"/>
        <c:crossAx val="1031571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57275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workbookViewId="0" topLeftCell="A1">
      <selection activeCell="X10" sqref="X10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1.16015625" style="1" customWidth="1"/>
    <col min="18" max="18" width="10.66015625" style="1" customWidth="1"/>
    <col min="19" max="19" width="7.83203125" style="1" customWidth="1"/>
    <col min="20" max="20" width="8.83203125" style="1" customWidth="1"/>
    <col min="21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>
        <v>36877</v>
      </c>
      <c r="AO3" s="20">
        <v>54.645</v>
      </c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>
        <v>37243</v>
      </c>
      <c r="AO4" s="20">
        <v>65.99</v>
      </c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461.7</v>
      </c>
      <c r="AN5" s="19">
        <v>37609</v>
      </c>
      <c r="AO5" s="20">
        <v>59.733</v>
      </c>
    </row>
    <row r="6" spans="1:41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N6" s="19">
        <v>37975</v>
      </c>
      <c r="AO6" s="20">
        <v>64.3</v>
      </c>
    </row>
    <row r="7" spans="1:41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50" t="s">
        <v>13</v>
      </c>
      <c r="G7" s="49" t="s">
        <v>14</v>
      </c>
      <c r="H7" s="50" t="s">
        <v>12</v>
      </c>
      <c r="I7" s="51" t="s">
        <v>13</v>
      </c>
      <c r="J7" s="49" t="s">
        <v>14</v>
      </c>
      <c r="K7" s="48" t="s">
        <v>12</v>
      </c>
      <c r="L7" s="48" t="s">
        <v>13</v>
      </c>
      <c r="M7" s="52" t="s">
        <v>14</v>
      </c>
      <c r="N7" s="48" t="s">
        <v>13</v>
      </c>
      <c r="O7" s="48" t="s">
        <v>15</v>
      </c>
      <c r="P7" s="53"/>
      <c r="AN7" s="19">
        <v>38341</v>
      </c>
      <c r="AO7" s="54">
        <v>65.98</v>
      </c>
    </row>
    <row r="8" spans="1:41" ht="21">
      <c r="A8" s="55"/>
      <c r="B8" s="56" t="s">
        <v>16</v>
      </c>
      <c r="C8" s="56" t="s">
        <v>17</v>
      </c>
      <c r="D8" s="57"/>
      <c r="E8" s="56" t="s">
        <v>16</v>
      </c>
      <c r="F8" s="56" t="s">
        <v>17</v>
      </c>
      <c r="G8" s="57"/>
      <c r="H8" s="58" t="s">
        <v>16</v>
      </c>
      <c r="I8" s="56" t="s">
        <v>17</v>
      </c>
      <c r="J8" s="59"/>
      <c r="K8" s="58" t="s">
        <v>16</v>
      </c>
      <c r="L8" s="56" t="s">
        <v>17</v>
      </c>
      <c r="M8" s="60"/>
      <c r="N8" s="56" t="s">
        <v>18</v>
      </c>
      <c r="O8" s="58" t="s">
        <v>17</v>
      </c>
      <c r="P8" s="61"/>
      <c r="AN8" s="19">
        <v>38707</v>
      </c>
      <c r="AO8" s="20">
        <v>71.98848000000002</v>
      </c>
    </row>
    <row r="9" spans="1:41" ht="21">
      <c r="A9" s="62">
        <v>2543</v>
      </c>
      <c r="B9" s="63">
        <f>$Q$5+Q9</f>
        <v>464.09999999999997</v>
      </c>
      <c r="C9" s="64">
        <v>57.9</v>
      </c>
      <c r="D9" s="65">
        <v>37083</v>
      </c>
      <c r="E9" s="66">
        <f>$Q$5+R9</f>
        <v>462.7</v>
      </c>
      <c r="F9" s="67">
        <v>7.6</v>
      </c>
      <c r="G9" s="68">
        <v>37083</v>
      </c>
      <c r="H9" s="63">
        <f>$Q$5+T9</f>
        <v>462.18</v>
      </c>
      <c r="I9" s="64">
        <v>0.392</v>
      </c>
      <c r="J9" s="65">
        <v>36987</v>
      </c>
      <c r="K9" s="66">
        <f>$Q$5+U9</f>
        <v>462.18</v>
      </c>
      <c r="L9" s="67">
        <v>0.392</v>
      </c>
      <c r="M9" s="68">
        <v>36988</v>
      </c>
      <c r="N9" s="63">
        <v>54.645</v>
      </c>
      <c r="O9" s="69">
        <v>1.73</v>
      </c>
      <c r="P9" s="61"/>
      <c r="Q9" s="6">
        <v>2.4</v>
      </c>
      <c r="R9" s="6">
        <v>1</v>
      </c>
      <c r="T9" s="6">
        <f>K9-Q5</f>
        <v>0.4800000000000182</v>
      </c>
      <c r="U9" s="1">
        <v>0.48</v>
      </c>
      <c r="AN9" s="19">
        <v>39073</v>
      </c>
      <c r="AO9" s="20">
        <v>61.27</v>
      </c>
    </row>
    <row r="10" spans="1:41" ht="21">
      <c r="A10" s="70">
        <v>2544</v>
      </c>
      <c r="B10" s="63">
        <f>$Q$5+Q10</f>
        <v>463.55</v>
      </c>
      <c r="C10" s="64">
        <v>92</v>
      </c>
      <c r="D10" s="65">
        <v>37508</v>
      </c>
      <c r="E10" s="71">
        <f>$Q$5+R10</f>
        <v>462.92</v>
      </c>
      <c r="F10" s="64">
        <v>20.24</v>
      </c>
      <c r="G10" s="72">
        <v>37508</v>
      </c>
      <c r="H10" s="63">
        <f>$Q$5+T10</f>
        <v>462.19</v>
      </c>
      <c r="I10" s="64">
        <v>0.45</v>
      </c>
      <c r="J10" s="65">
        <v>37353</v>
      </c>
      <c r="K10" s="71">
        <f>$Q$5+U10</f>
        <v>462.19</v>
      </c>
      <c r="L10" s="64">
        <v>0.45</v>
      </c>
      <c r="M10" s="72">
        <v>37353</v>
      </c>
      <c r="N10" s="63">
        <v>65.99</v>
      </c>
      <c r="O10" s="69">
        <v>2.09</v>
      </c>
      <c r="P10" s="61"/>
      <c r="Q10" s="6">
        <v>1.85</v>
      </c>
      <c r="R10" s="6">
        <v>1.22</v>
      </c>
      <c r="T10" s="1">
        <v>0.49</v>
      </c>
      <c r="U10" s="1">
        <v>0.49</v>
      </c>
      <c r="AN10" s="19">
        <v>39439</v>
      </c>
      <c r="AO10" s="20">
        <v>55.65</v>
      </c>
    </row>
    <row r="11" spans="1:41" ht="21">
      <c r="A11" s="70">
        <v>2545</v>
      </c>
      <c r="B11" s="63">
        <f>$Q$5+Q11</f>
        <v>464.09999999999997</v>
      </c>
      <c r="C11" s="64">
        <v>82.5</v>
      </c>
      <c r="D11" s="65">
        <v>37513</v>
      </c>
      <c r="E11" s="71">
        <f>$Q$5+R11</f>
        <v>462.82</v>
      </c>
      <c r="F11" s="64">
        <v>9.27</v>
      </c>
      <c r="G11" s="72">
        <v>37508</v>
      </c>
      <c r="H11" s="63">
        <f>$Q$5+T11</f>
        <v>462.19</v>
      </c>
      <c r="I11" s="64">
        <v>0.153</v>
      </c>
      <c r="J11" s="65">
        <v>37369</v>
      </c>
      <c r="K11" s="71">
        <f>$Q$5+U11</f>
        <v>462.19</v>
      </c>
      <c r="L11" s="64">
        <v>0.47</v>
      </c>
      <c r="M11" s="72">
        <v>37355</v>
      </c>
      <c r="N11" s="63">
        <v>59.733</v>
      </c>
      <c r="O11" s="69">
        <v>1.8941155101</v>
      </c>
      <c r="P11" s="61"/>
      <c r="Q11" s="6">
        <v>2.4</v>
      </c>
      <c r="R11" s="6">
        <v>1.12</v>
      </c>
      <c r="T11" s="1">
        <v>0.49</v>
      </c>
      <c r="U11" s="1">
        <v>0.49</v>
      </c>
      <c r="AN11" s="19">
        <v>39805</v>
      </c>
      <c r="AO11" s="20">
        <v>53.76</v>
      </c>
    </row>
    <row r="12" spans="1:41" ht="21">
      <c r="A12" s="70">
        <v>2546</v>
      </c>
      <c r="B12" s="73">
        <f>$Q$5+Q12</f>
        <v>464.9</v>
      </c>
      <c r="C12" s="74">
        <v>130</v>
      </c>
      <c r="D12" s="65">
        <v>38606</v>
      </c>
      <c r="E12" s="71">
        <f>$Q$5+R12</f>
        <v>463.28999999999996</v>
      </c>
      <c r="F12" s="64">
        <v>28.62</v>
      </c>
      <c r="G12" s="72">
        <v>38556</v>
      </c>
      <c r="H12" s="63">
        <f>$Q$5+T12</f>
        <v>462.24</v>
      </c>
      <c r="I12" s="64">
        <v>0.47</v>
      </c>
      <c r="J12" s="72">
        <v>38445</v>
      </c>
      <c r="K12" s="71">
        <f>$Q$5+U12</f>
        <v>462.24</v>
      </c>
      <c r="L12" s="64">
        <v>0.47</v>
      </c>
      <c r="M12" s="72">
        <v>38445</v>
      </c>
      <c r="N12" s="63">
        <v>64.3</v>
      </c>
      <c r="O12" s="69">
        <v>2.03</v>
      </c>
      <c r="P12" s="61"/>
      <c r="Q12" s="75">
        <v>3.2</v>
      </c>
      <c r="R12" s="6">
        <v>1.59</v>
      </c>
      <c r="T12" s="1">
        <v>0.54</v>
      </c>
      <c r="U12" s="1">
        <v>0.54</v>
      </c>
      <c r="AN12" s="19">
        <v>40171</v>
      </c>
      <c r="AO12" s="20">
        <v>52.32</v>
      </c>
    </row>
    <row r="13" spans="1:41" ht="21">
      <c r="A13" s="70">
        <v>2547</v>
      </c>
      <c r="B13" s="63">
        <f>$Q$5+Q13</f>
        <v>463.7</v>
      </c>
      <c r="C13" s="64">
        <v>51.8</v>
      </c>
      <c r="D13" s="65">
        <v>38223</v>
      </c>
      <c r="E13" s="71">
        <f>$Q$5+R13</f>
        <v>463.02</v>
      </c>
      <c r="F13" s="64">
        <v>16.6</v>
      </c>
      <c r="G13" s="72">
        <v>38251</v>
      </c>
      <c r="H13" s="63">
        <f>$Q$5+T13</f>
        <v>462.19</v>
      </c>
      <c r="I13" s="64">
        <v>0.34</v>
      </c>
      <c r="J13" s="72">
        <v>38148</v>
      </c>
      <c r="K13" s="71">
        <f>$Q$5+U13</f>
        <v>462.19</v>
      </c>
      <c r="L13" s="64">
        <v>0.34</v>
      </c>
      <c r="M13" s="72">
        <v>38148</v>
      </c>
      <c r="N13" s="76">
        <v>65.98</v>
      </c>
      <c r="O13" s="77">
        <v>2.09</v>
      </c>
      <c r="P13" s="61"/>
      <c r="Q13" s="6">
        <v>2</v>
      </c>
      <c r="R13" s="6">
        <v>1.32</v>
      </c>
      <c r="T13" s="1">
        <v>0.49</v>
      </c>
      <c r="U13" s="1">
        <v>0.49</v>
      </c>
      <c r="AN13" s="19">
        <v>40537</v>
      </c>
      <c r="AO13" s="78">
        <v>41.85</v>
      </c>
    </row>
    <row r="14" spans="1:20" ht="21">
      <c r="A14" s="70">
        <v>2548</v>
      </c>
      <c r="B14" s="71">
        <v>463.17</v>
      </c>
      <c r="C14" s="64">
        <v>23.48</v>
      </c>
      <c r="D14" s="72">
        <v>38983</v>
      </c>
      <c r="E14" s="71">
        <v>463.17</v>
      </c>
      <c r="F14" s="64">
        <v>23.48</v>
      </c>
      <c r="G14" s="72">
        <v>38983</v>
      </c>
      <c r="H14" s="71">
        <v>462.22</v>
      </c>
      <c r="I14" s="64">
        <v>0.4</v>
      </c>
      <c r="J14" s="72">
        <v>38796</v>
      </c>
      <c r="K14" s="71">
        <v>462.22</v>
      </c>
      <c r="L14" s="64">
        <v>0.4</v>
      </c>
      <c r="M14" s="72">
        <v>38796</v>
      </c>
      <c r="N14" s="63">
        <v>71.98848000000002</v>
      </c>
      <c r="O14" s="69">
        <v>2.2827397260273945</v>
      </c>
      <c r="P14" s="61"/>
      <c r="Q14" s="6">
        <f aca="true" t="shared" si="0" ref="Q14:Q25">B14-$Q$5</f>
        <v>1.4700000000000273</v>
      </c>
      <c r="T14" s="1">
        <v>0.52</v>
      </c>
    </row>
    <row r="15" spans="1:20" ht="21">
      <c r="A15" s="70">
        <v>2549</v>
      </c>
      <c r="B15" s="63">
        <f>2.78+Q5</f>
        <v>464.47999999999996</v>
      </c>
      <c r="C15" s="64">
        <v>85.12</v>
      </c>
      <c r="D15" s="72">
        <v>38956</v>
      </c>
      <c r="E15" s="71">
        <f>1.66+Q5</f>
        <v>463.36</v>
      </c>
      <c r="F15" s="64">
        <v>28.98</v>
      </c>
      <c r="G15" s="72">
        <v>38956</v>
      </c>
      <c r="H15" s="63">
        <f>0.63+Q5</f>
        <v>462.33</v>
      </c>
      <c r="I15" s="64">
        <v>0.64</v>
      </c>
      <c r="J15" s="72">
        <v>38857</v>
      </c>
      <c r="K15" s="71">
        <f>0.63+Q5</f>
        <v>462.33</v>
      </c>
      <c r="L15" s="64">
        <v>0.64</v>
      </c>
      <c r="M15" s="72">
        <v>38857</v>
      </c>
      <c r="N15" s="63">
        <v>61.27</v>
      </c>
      <c r="O15" s="69">
        <f aca="true" t="shared" si="1" ref="O15:O25">N15*0.0317097</f>
        <v>1.9428533190000001</v>
      </c>
      <c r="P15" s="61"/>
      <c r="Q15" s="6">
        <f t="shared" si="0"/>
        <v>2.7799999999999727</v>
      </c>
      <c r="T15" s="1">
        <v>0.63</v>
      </c>
    </row>
    <row r="16" spans="1:20" ht="21">
      <c r="A16" s="70">
        <v>2550</v>
      </c>
      <c r="B16" s="63">
        <v>464.5</v>
      </c>
      <c r="C16" s="64">
        <v>85</v>
      </c>
      <c r="D16" s="72">
        <v>38974</v>
      </c>
      <c r="E16" s="71">
        <v>463.13</v>
      </c>
      <c r="F16" s="64">
        <v>20.27</v>
      </c>
      <c r="G16" s="72">
        <v>38974</v>
      </c>
      <c r="H16" s="63">
        <f>Q5+0.57</f>
        <v>462.27</v>
      </c>
      <c r="I16" s="64">
        <v>0.785</v>
      </c>
      <c r="J16" s="72">
        <v>38800</v>
      </c>
      <c r="K16" s="63">
        <f>Q5+0.57</f>
        <v>462.27</v>
      </c>
      <c r="L16" s="64">
        <v>0.785</v>
      </c>
      <c r="M16" s="72">
        <v>38800</v>
      </c>
      <c r="N16" s="63">
        <v>55.65</v>
      </c>
      <c r="O16" s="69">
        <f t="shared" si="1"/>
        <v>1.7646448049999999</v>
      </c>
      <c r="P16" s="61"/>
      <c r="Q16" s="6">
        <f t="shared" si="0"/>
        <v>2.8000000000000114</v>
      </c>
      <c r="T16" s="1">
        <v>0.57</v>
      </c>
    </row>
    <row r="17" spans="1:20" ht="21">
      <c r="A17" s="70">
        <v>2551</v>
      </c>
      <c r="B17" s="79">
        <v>463.55</v>
      </c>
      <c r="C17" s="64">
        <v>44.1</v>
      </c>
      <c r="D17" s="72">
        <v>38930</v>
      </c>
      <c r="E17" s="80">
        <v>462.75</v>
      </c>
      <c r="F17" s="64">
        <v>7.83</v>
      </c>
      <c r="G17" s="72">
        <v>38930</v>
      </c>
      <c r="H17" s="79">
        <v>462.24</v>
      </c>
      <c r="I17" s="64">
        <v>0.7</v>
      </c>
      <c r="J17" s="72">
        <v>38796</v>
      </c>
      <c r="K17" s="80">
        <v>462.24</v>
      </c>
      <c r="L17" s="64">
        <v>0.7</v>
      </c>
      <c r="M17" s="72">
        <v>38796</v>
      </c>
      <c r="N17" s="63">
        <v>53.76</v>
      </c>
      <c r="O17" s="69">
        <f t="shared" si="1"/>
        <v>1.704713472</v>
      </c>
      <c r="P17" s="61"/>
      <c r="Q17" s="6">
        <f t="shared" si="0"/>
        <v>1.8500000000000227</v>
      </c>
      <c r="T17" s="1">
        <v>0.54</v>
      </c>
    </row>
    <row r="18" spans="1:20" ht="21">
      <c r="A18" s="70">
        <v>2552</v>
      </c>
      <c r="B18" s="63">
        <v>464</v>
      </c>
      <c r="C18" s="64">
        <v>54.2</v>
      </c>
      <c r="D18" s="72">
        <v>38942</v>
      </c>
      <c r="E18" s="71">
        <v>463</v>
      </c>
      <c r="F18" s="64">
        <v>17.6</v>
      </c>
      <c r="G18" s="72">
        <v>38942</v>
      </c>
      <c r="H18" s="63">
        <v>462.22</v>
      </c>
      <c r="I18" s="64">
        <v>0.52</v>
      </c>
      <c r="J18" s="72">
        <v>38856</v>
      </c>
      <c r="K18" s="71">
        <v>462.24</v>
      </c>
      <c r="L18" s="64">
        <v>0.52</v>
      </c>
      <c r="M18" s="72">
        <v>38829</v>
      </c>
      <c r="N18" s="63">
        <v>52.32</v>
      </c>
      <c r="O18" s="69">
        <f t="shared" si="1"/>
        <v>1.659051504</v>
      </c>
      <c r="P18" s="61"/>
      <c r="Q18" s="6">
        <f t="shared" si="0"/>
        <v>2.3000000000000114</v>
      </c>
      <c r="T18" s="1">
        <v>0.52</v>
      </c>
    </row>
    <row r="19" spans="1:20" ht="21">
      <c r="A19" s="70">
        <v>2553</v>
      </c>
      <c r="B19" s="79">
        <v>464.3</v>
      </c>
      <c r="C19" s="64">
        <v>78</v>
      </c>
      <c r="D19" s="72">
        <v>38942</v>
      </c>
      <c r="E19" s="80">
        <v>463.19</v>
      </c>
      <c r="F19" s="64">
        <v>11.54</v>
      </c>
      <c r="G19" s="72">
        <v>38942</v>
      </c>
      <c r="H19" s="79">
        <v>462.19</v>
      </c>
      <c r="I19" s="64">
        <v>0.09</v>
      </c>
      <c r="J19" s="72">
        <v>40340</v>
      </c>
      <c r="K19" s="80">
        <v>462.2</v>
      </c>
      <c r="L19" s="64">
        <v>0.1</v>
      </c>
      <c r="M19" s="72">
        <v>40340</v>
      </c>
      <c r="N19" s="63">
        <v>41.85</v>
      </c>
      <c r="O19" s="81">
        <f t="shared" si="1"/>
        <v>1.327050945</v>
      </c>
      <c r="P19" s="61"/>
      <c r="Q19" s="6">
        <f t="shared" si="0"/>
        <v>2.6000000000000227</v>
      </c>
      <c r="T19" s="1">
        <v>0.49</v>
      </c>
    </row>
    <row r="20" spans="1:20" ht="21">
      <c r="A20" s="70">
        <v>2554</v>
      </c>
      <c r="B20" s="79">
        <v>464.47</v>
      </c>
      <c r="C20" s="64">
        <v>94.82</v>
      </c>
      <c r="D20" s="72">
        <v>40813</v>
      </c>
      <c r="E20" s="80">
        <v>463.338</v>
      </c>
      <c r="F20" s="64">
        <v>24.87</v>
      </c>
      <c r="G20" s="72">
        <v>40813</v>
      </c>
      <c r="H20" s="79">
        <v>462.25</v>
      </c>
      <c r="I20" s="64">
        <v>0.4</v>
      </c>
      <c r="J20" s="72">
        <v>40625</v>
      </c>
      <c r="K20" s="80">
        <v>462.25</v>
      </c>
      <c r="L20" s="64">
        <v>0.4</v>
      </c>
      <c r="M20" s="72">
        <v>40625</v>
      </c>
      <c r="N20" s="63">
        <v>91</v>
      </c>
      <c r="O20" s="81">
        <f t="shared" si="1"/>
        <v>2.8855827</v>
      </c>
      <c r="P20" s="61"/>
      <c r="Q20" s="6">
        <f t="shared" si="0"/>
        <v>2.7700000000000387</v>
      </c>
      <c r="T20" s="6">
        <f aca="true" t="shared" si="2" ref="T20:T25">H20-$Q$5</f>
        <v>0.5500000000000114</v>
      </c>
    </row>
    <row r="21" spans="1:20" ht="21">
      <c r="A21" s="70">
        <v>2555</v>
      </c>
      <c r="B21" s="79">
        <v>464.1</v>
      </c>
      <c r="C21" s="64">
        <v>15.1</v>
      </c>
      <c r="D21" s="72">
        <v>41186</v>
      </c>
      <c r="E21" s="80">
        <v>463.546</v>
      </c>
      <c r="F21" s="64">
        <v>4.88</v>
      </c>
      <c r="G21" s="72">
        <v>41186</v>
      </c>
      <c r="H21" s="79">
        <v>462.5</v>
      </c>
      <c r="I21" s="64">
        <v>0.04</v>
      </c>
      <c r="J21" s="72">
        <v>40947</v>
      </c>
      <c r="K21" s="80">
        <v>462.5</v>
      </c>
      <c r="L21" s="64">
        <v>0.04</v>
      </c>
      <c r="M21" s="72">
        <v>40947</v>
      </c>
      <c r="N21" s="63">
        <v>37.57</v>
      </c>
      <c r="O21" s="81">
        <f t="shared" si="1"/>
        <v>1.191333429</v>
      </c>
      <c r="P21" s="61"/>
      <c r="Q21" s="6">
        <f t="shared" si="0"/>
        <v>2.400000000000034</v>
      </c>
      <c r="T21" s="6">
        <f t="shared" si="2"/>
        <v>0.8000000000000114</v>
      </c>
    </row>
    <row r="22" spans="1:20" ht="21">
      <c r="A22" s="70">
        <v>2556</v>
      </c>
      <c r="B22" s="79">
        <v>463.13</v>
      </c>
      <c r="C22" s="64">
        <v>9.6</v>
      </c>
      <c r="D22" s="72">
        <v>41544</v>
      </c>
      <c r="E22" s="80">
        <v>462.97</v>
      </c>
      <c r="F22" s="64">
        <v>6.66</v>
      </c>
      <c r="G22" s="72">
        <v>41550</v>
      </c>
      <c r="H22" s="79">
        <v>462.5</v>
      </c>
      <c r="I22" s="64">
        <v>0.25</v>
      </c>
      <c r="J22" s="72">
        <v>41439</v>
      </c>
      <c r="K22" s="80">
        <v>462.5</v>
      </c>
      <c r="L22" s="64">
        <v>0.25</v>
      </c>
      <c r="M22" s="72">
        <v>41439</v>
      </c>
      <c r="N22" s="63">
        <v>50.23</v>
      </c>
      <c r="O22" s="81">
        <f t="shared" si="1"/>
        <v>1.5927782309999998</v>
      </c>
      <c r="P22" s="61"/>
      <c r="Q22" s="6">
        <f t="shared" si="0"/>
        <v>1.4300000000000068</v>
      </c>
      <c r="T22" s="6">
        <f t="shared" si="2"/>
        <v>0.8000000000000114</v>
      </c>
    </row>
    <row r="23" spans="1:20" ht="21">
      <c r="A23" s="70">
        <v>2557</v>
      </c>
      <c r="B23" s="79">
        <v>463.85</v>
      </c>
      <c r="C23" s="64">
        <v>17.5</v>
      </c>
      <c r="D23" s="72">
        <v>41889</v>
      </c>
      <c r="E23" s="80">
        <v>463.673</v>
      </c>
      <c r="F23" s="64">
        <v>12.75</v>
      </c>
      <c r="G23" s="72">
        <v>41889</v>
      </c>
      <c r="H23" s="79">
        <v>462.57</v>
      </c>
      <c r="I23" s="64">
        <v>0.41</v>
      </c>
      <c r="J23" s="72">
        <v>41756</v>
      </c>
      <c r="K23" s="80">
        <v>462.57</v>
      </c>
      <c r="L23" s="64">
        <v>0.41</v>
      </c>
      <c r="M23" s="72">
        <v>41756</v>
      </c>
      <c r="N23" s="63">
        <v>58.01</v>
      </c>
      <c r="O23" s="81">
        <f t="shared" si="1"/>
        <v>1.839479697</v>
      </c>
      <c r="P23" s="61"/>
      <c r="Q23" s="6">
        <f t="shared" si="0"/>
        <v>2.150000000000034</v>
      </c>
      <c r="T23" s="6">
        <f t="shared" si="2"/>
        <v>0.8700000000000045</v>
      </c>
    </row>
    <row r="24" spans="1:20" ht="21">
      <c r="A24" s="70">
        <v>2558</v>
      </c>
      <c r="B24" s="79">
        <v>463.55</v>
      </c>
      <c r="C24" s="64">
        <v>10.55</v>
      </c>
      <c r="D24" s="72">
        <v>42249</v>
      </c>
      <c r="E24" s="80">
        <v>463.206</v>
      </c>
      <c r="F24" s="64">
        <v>4.75</v>
      </c>
      <c r="G24" s="72">
        <v>42249</v>
      </c>
      <c r="H24" s="63">
        <v>462.68</v>
      </c>
      <c r="I24" s="64">
        <v>0.4</v>
      </c>
      <c r="J24" s="72">
        <v>42130</v>
      </c>
      <c r="K24" s="71">
        <v>462.7</v>
      </c>
      <c r="L24" s="64">
        <v>0.5</v>
      </c>
      <c r="M24" s="72">
        <v>42128</v>
      </c>
      <c r="N24" s="63">
        <v>29.2</v>
      </c>
      <c r="O24" s="69">
        <f t="shared" si="1"/>
        <v>0.92592324</v>
      </c>
      <c r="P24" s="61"/>
      <c r="Q24" s="6">
        <f t="shared" si="0"/>
        <v>1.8500000000000227</v>
      </c>
      <c r="T24" s="1">
        <f t="shared" si="2"/>
        <v>0.9800000000000182</v>
      </c>
    </row>
    <row r="25" spans="1:20" ht="21">
      <c r="A25" s="70">
        <v>2559</v>
      </c>
      <c r="B25" s="79">
        <v>463.45</v>
      </c>
      <c r="C25" s="64">
        <v>10.65</v>
      </c>
      <c r="D25" s="72">
        <v>42676</v>
      </c>
      <c r="E25" s="80">
        <v>463.277</v>
      </c>
      <c r="F25" s="64">
        <v>7.24</v>
      </c>
      <c r="G25" s="72">
        <v>42621</v>
      </c>
      <c r="H25" s="79">
        <v>462.73</v>
      </c>
      <c r="I25" s="64">
        <v>0.35</v>
      </c>
      <c r="J25" s="72">
        <v>42467</v>
      </c>
      <c r="K25" s="80">
        <v>462.73</v>
      </c>
      <c r="L25" s="64">
        <v>0.35</v>
      </c>
      <c r="M25" s="72">
        <v>42467</v>
      </c>
      <c r="N25" s="63">
        <v>39.77</v>
      </c>
      <c r="O25" s="81">
        <f t="shared" si="1"/>
        <v>1.261094769</v>
      </c>
      <c r="P25" s="61"/>
      <c r="Q25" s="6">
        <f t="shared" si="0"/>
        <v>1.75</v>
      </c>
      <c r="T25" s="1">
        <f t="shared" si="2"/>
        <v>1.0300000000000296</v>
      </c>
    </row>
    <row r="26" spans="1:17" ht="21">
      <c r="A26" s="82">
        <v>2560</v>
      </c>
      <c r="B26" s="79">
        <v>463.9</v>
      </c>
      <c r="C26" s="83"/>
      <c r="D26" s="84">
        <v>43007</v>
      </c>
      <c r="E26" s="80">
        <v>463.526</v>
      </c>
      <c r="F26" s="83"/>
      <c r="G26" s="85">
        <v>43007</v>
      </c>
      <c r="H26" s="79"/>
      <c r="I26" s="83"/>
      <c r="J26" s="84"/>
      <c r="K26" s="80"/>
      <c r="L26" s="83"/>
      <c r="M26" s="85"/>
      <c r="N26" s="86"/>
      <c r="O26" s="81"/>
      <c r="P26" s="61"/>
      <c r="Q26" s="1">
        <v>2.1999999999999886</v>
      </c>
    </row>
    <row r="27" spans="1:16" ht="21">
      <c r="A27" s="82"/>
      <c r="B27" s="79"/>
      <c r="C27" s="83"/>
      <c r="D27" s="84"/>
      <c r="E27" s="80"/>
      <c r="F27" s="83"/>
      <c r="G27" s="85"/>
      <c r="H27" s="79"/>
      <c r="I27" s="83"/>
      <c r="J27" s="84"/>
      <c r="K27" s="80"/>
      <c r="L27" s="83"/>
      <c r="M27" s="85"/>
      <c r="N27" s="86"/>
      <c r="O27" s="81"/>
      <c r="P27" s="61"/>
    </row>
    <row r="28" spans="1:16" ht="22.5" customHeight="1">
      <c r="A28" s="82"/>
      <c r="B28" s="79"/>
      <c r="C28" s="83"/>
      <c r="D28" s="84"/>
      <c r="E28" s="80"/>
      <c r="F28" s="83"/>
      <c r="G28" s="85"/>
      <c r="H28" s="79"/>
      <c r="I28" s="83"/>
      <c r="J28" s="84"/>
      <c r="K28" s="80"/>
      <c r="L28" s="83"/>
      <c r="M28" s="85"/>
      <c r="N28" s="86"/>
      <c r="O28" s="81"/>
      <c r="P28" s="61"/>
    </row>
    <row r="29" spans="1:16" ht="21">
      <c r="A29" s="82"/>
      <c r="B29" s="87"/>
      <c r="C29" s="88"/>
      <c r="D29" s="89"/>
      <c r="E29" s="90"/>
      <c r="F29" s="88"/>
      <c r="G29" s="91"/>
      <c r="H29" s="87"/>
      <c r="I29" s="88"/>
      <c r="J29" s="89"/>
      <c r="K29" s="90"/>
      <c r="L29" s="88"/>
      <c r="M29" s="91"/>
      <c r="N29" s="92"/>
      <c r="O29" s="93"/>
      <c r="P29" s="61"/>
    </row>
    <row r="30" spans="1:16" ht="21">
      <c r="A30" s="82"/>
      <c r="B30" s="87"/>
      <c r="C30" s="88"/>
      <c r="D30" s="89"/>
      <c r="E30" s="90"/>
      <c r="F30" s="88"/>
      <c r="G30" s="91"/>
      <c r="H30" s="87"/>
      <c r="I30" s="88"/>
      <c r="J30" s="89"/>
      <c r="K30" s="90"/>
      <c r="L30" s="88"/>
      <c r="M30" s="91"/>
      <c r="N30" s="92"/>
      <c r="O30" s="93"/>
      <c r="P30" s="61"/>
    </row>
    <row r="31" spans="1:16" ht="21">
      <c r="A31" s="82"/>
      <c r="B31" s="87"/>
      <c r="C31" s="88"/>
      <c r="D31" s="89"/>
      <c r="E31" s="90"/>
      <c r="F31" s="88"/>
      <c r="G31" s="91"/>
      <c r="H31" s="87"/>
      <c r="I31" s="88"/>
      <c r="J31" s="89"/>
      <c r="K31" s="90"/>
      <c r="L31" s="88"/>
      <c r="M31" s="91"/>
      <c r="N31" s="92"/>
      <c r="O31" s="93"/>
      <c r="P31" s="61"/>
    </row>
    <row r="32" spans="1:16" ht="22.5" customHeight="1">
      <c r="A32" s="70"/>
      <c r="B32" s="79"/>
      <c r="C32" s="94"/>
      <c r="D32" s="95"/>
      <c r="E32" s="80"/>
      <c r="F32" s="94"/>
      <c r="G32" s="85"/>
      <c r="H32" s="96"/>
      <c r="I32" s="94"/>
      <c r="J32" s="84"/>
      <c r="K32" s="80"/>
      <c r="L32" s="94"/>
      <c r="M32" s="85"/>
      <c r="N32" s="79"/>
      <c r="O32" s="81"/>
      <c r="P32" s="97"/>
    </row>
    <row r="33" spans="1:16" ht="22.5" customHeight="1">
      <c r="A33" s="70"/>
      <c r="B33" s="79"/>
      <c r="C33" s="94"/>
      <c r="D33" s="84"/>
      <c r="E33" s="80"/>
      <c r="F33" s="94"/>
      <c r="G33" s="85"/>
      <c r="H33" s="96"/>
      <c r="I33" s="94"/>
      <c r="J33" s="84"/>
      <c r="K33" s="80"/>
      <c r="L33" s="94"/>
      <c r="M33" s="85"/>
      <c r="N33" s="79"/>
      <c r="O33" s="81"/>
      <c r="P33" s="97"/>
    </row>
    <row r="34" spans="1:16" ht="22.5" customHeight="1">
      <c r="A34" s="70"/>
      <c r="B34" s="79"/>
      <c r="C34" s="94"/>
      <c r="D34" s="98" t="s">
        <v>19</v>
      </c>
      <c r="E34" s="80"/>
      <c r="F34" s="94"/>
      <c r="G34" s="99"/>
      <c r="H34" s="96"/>
      <c r="I34" s="94"/>
      <c r="J34" s="84"/>
      <c r="K34" s="80"/>
      <c r="L34" s="94"/>
      <c r="M34" s="85"/>
      <c r="N34" s="79"/>
      <c r="O34" s="81"/>
      <c r="P34" s="97"/>
    </row>
    <row r="35" spans="1:16" ht="22.5" customHeight="1">
      <c r="A35" s="100"/>
      <c r="B35" s="101"/>
      <c r="C35" s="102"/>
      <c r="D35" s="103"/>
      <c r="E35" s="104"/>
      <c r="F35" s="102"/>
      <c r="G35" s="105"/>
      <c r="H35" s="106"/>
      <c r="I35" s="102"/>
      <c r="J35" s="107"/>
      <c r="K35" s="104"/>
      <c r="L35" s="102"/>
      <c r="M35" s="108"/>
      <c r="N35" s="101"/>
      <c r="O35" s="109"/>
      <c r="P35" s="97"/>
    </row>
  </sheetData>
  <sheetProtection/>
  <printOptions/>
  <pageMargins left="0.99" right="0.17" top="0.66" bottom="0.3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2010-11-29T08:44:29Z</cp:lastPrinted>
  <dcterms:created xsi:type="dcterms:W3CDTF">1994-01-31T08:04:27Z</dcterms:created>
  <dcterms:modified xsi:type="dcterms:W3CDTF">2018-01-11T07:02:54Z</dcterms:modified>
  <cp:category/>
  <cp:version/>
  <cp:contentType/>
  <cp:contentStatus/>
</cp:coreProperties>
</file>