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G.1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<sst xmlns="http://schemas.openxmlformats.org/spreadsheetml/2006/main" count="38" uniqueCount="23">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</sst>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307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4"/>
          <c:w val="0.86225"/>
          <c:h val="0.610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G.11'!$B$5:$B$23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G.11'!$C$5:$C$23</c:f>
              <c:numCache>
                <c:ptCount val="19"/>
                <c:pt idx="0">
                  <c:v>696.1</c:v>
                </c:pt>
                <c:pt idx="1">
                  <c:v>533.4344639999999</c:v>
                </c:pt>
                <c:pt idx="2">
                  <c:v>502.813008</c:v>
                </c:pt>
                <c:pt idx="3">
                  <c:v>652.35</c:v>
                </c:pt>
                <c:pt idx="4">
                  <c:v>439.35</c:v>
                </c:pt>
                <c:pt idx="5">
                  <c:v>677.21616</c:v>
                </c:pt>
                <c:pt idx="6">
                  <c:v>889.6046400000001</c:v>
                </c:pt>
                <c:pt idx="7">
                  <c:v>444.96000000000015</c:v>
                </c:pt>
                <c:pt idx="8">
                  <c:v>503.81913600000007</c:v>
                </c:pt>
                <c:pt idx="9">
                  <c:v>452.31</c:v>
                </c:pt>
                <c:pt idx="10">
                  <c:v>159.81753600000002</c:v>
                </c:pt>
                <c:pt idx="11">
                  <c:v>358.156512</c:v>
                </c:pt>
                <c:pt idx="12">
                  <c:v>536.7</c:v>
                </c:pt>
                <c:pt idx="13">
                  <c:v>482.5</c:v>
                </c:pt>
                <c:pt idx="14">
                  <c:v>149.9</c:v>
                </c:pt>
                <c:pt idx="15">
                  <c:v>194.1</c:v>
                </c:pt>
                <c:pt idx="16">
                  <c:v>240.6952800000001</c:v>
                </c:pt>
                <c:pt idx="17">
                  <c:v>444.05625600000025</c:v>
                </c:pt>
                <c:pt idx="18">
                  <c:v>324.83764799999994</c:v>
                </c:pt>
              </c:numCache>
            </c:numRef>
          </c:val>
        </c:ser>
        <c:axId val="59865826"/>
        <c:axId val="1921523"/>
      </c:barChart>
      <c:lineChart>
        <c:grouping val="standard"/>
        <c:varyColors val="0"/>
        <c:ser>
          <c:idx val="1"/>
          <c:order val="1"/>
          <c:tx>
            <c:v>ค่าเฉลี่ย (2548 - 2565 )อยู่ระหว่างค่า+- SD 11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G.11'!$E$5:$E$22</c:f>
              <c:numCache>
                <c:ptCount val="18"/>
                <c:pt idx="0">
                  <c:v>464.32683288888893</c:v>
                </c:pt>
                <c:pt idx="1">
                  <c:v>464.32683288888893</c:v>
                </c:pt>
                <c:pt idx="2">
                  <c:v>464.32683288888893</c:v>
                </c:pt>
                <c:pt idx="3">
                  <c:v>464.32683288888893</c:v>
                </c:pt>
                <c:pt idx="4">
                  <c:v>464.32683288888893</c:v>
                </c:pt>
                <c:pt idx="5">
                  <c:v>464.32683288888893</c:v>
                </c:pt>
                <c:pt idx="6">
                  <c:v>464.32683288888893</c:v>
                </c:pt>
                <c:pt idx="7">
                  <c:v>464.32683288888893</c:v>
                </c:pt>
                <c:pt idx="8">
                  <c:v>464.32683288888893</c:v>
                </c:pt>
                <c:pt idx="9">
                  <c:v>464.32683288888893</c:v>
                </c:pt>
                <c:pt idx="10">
                  <c:v>464.32683288888893</c:v>
                </c:pt>
                <c:pt idx="11">
                  <c:v>464.32683288888893</c:v>
                </c:pt>
                <c:pt idx="12">
                  <c:v>464.32683288888893</c:v>
                </c:pt>
                <c:pt idx="13">
                  <c:v>464.32683288888893</c:v>
                </c:pt>
                <c:pt idx="14">
                  <c:v>464.32683288888893</c:v>
                </c:pt>
                <c:pt idx="15">
                  <c:v>464.32683288888893</c:v>
                </c:pt>
                <c:pt idx="16">
                  <c:v>464.32683288888893</c:v>
                </c:pt>
                <c:pt idx="17">
                  <c:v>464.32683288888893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G.11'!$H$5:$H$22</c:f>
              <c:numCache>
                <c:ptCount val="18"/>
                <c:pt idx="0">
                  <c:v>660.7791223592213</c:v>
                </c:pt>
                <c:pt idx="1">
                  <c:v>660.7791223592213</c:v>
                </c:pt>
                <c:pt idx="2">
                  <c:v>660.7791223592213</c:v>
                </c:pt>
                <c:pt idx="3">
                  <c:v>660.7791223592213</c:v>
                </c:pt>
                <c:pt idx="4">
                  <c:v>660.7791223592213</c:v>
                </c:pt>
                <c:pt idx="5">
                  <c:v>660.7791223592213</c:v>
                </c:pt>
                <c:pt idx="6">
                  <c:v>660.7791223592213</c:v>
                </c:pt>
                <c:pt idx="7">
                  <c:v>660.7791223592213</c:v>
                </c:pt>
                <c:pt idx="8">
                  <c:v>660.7791223592213</c:v>
                </c:pt>
                <c:pt idx="9">
                  <c:v>660.7791223592213</c:v>
                </c:pt>
                <c:pt idx="10">
                  <c:v>660.7791223592213</c:v>
                </c:pt>
                <c:pt idx="11">
                  <c:v>660.7791223592213</c:v>
                </c:pt>
                <c:pt idx="12">
                  <c:v>660.7791223592213</c:v>
                </c:pt>
                <c:pt idx="13">
                  <c:v>660.7791223592213</c:v>
                </c:pt>
                <c:pt idx="14">
                  <c:v>660.7791223592213</c:v>
                </c:pt>
                <c:pt idx="15">
                  <c:v>660.7791223592213</c:v>
                </c:pt>
                <c:pt idx="16">
                  <c:v>660.7791223592213</c:v>
                </c:pt>
                <c:pt idx="17">
                  <c:v>660.7791223592213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G.11'!$F$5:$F$22</c:f>
              <c:numCache>
                <c:ptCount val="18"/>
                <c:pt idx="0">
                  <c:v>267.8745434185565</c:v>
                </c:pt>
                <c:pt idx="1">
                  <c:v>267.8745434185565</c:v>
                </c:pt>
                <c:pt idx="2">
                  <c:v>267.8745434185565</c:v>
                </c:pt>
                <c:pt idx="3">
                  <c:v>267.8745434185565</c:v>
                </c:pt>
                <c:pt idx="4">
                  <c:v>267.8745434185565</c:v>
                </c:pt>
                <c:pt idx="5">
                  <c:v>267.8745434185565</c:v>
                </c:pt>
                <c:pt idx="6">
                  <c:v>267.8745434185565</c:v>
                </c:pt>
                <c:pt idx="7">
                  <c:v>267.8745434185565</c:v>
                </c:pt>
                <c:pt idx="8">
                  <c:v>267.8745434185565</c:v>
                </c:pt>
                <c:pt idx="9">
                  <c:v>267.8745434185565</c:v>
                </c:pt>
                <c:pt idx="10">
                  <c:v>267.8745434185565</c:v>
                </c:pt>
                <c:pt idx="11">
                  <c:v>267.8745434185565</c:v>
                </c:pt>
                <c:pt idx="12">
                  <c:v>267.8745434185565</c:v>
                </c:pt>
                <c:pt idx="13">
                  <c:v>267.8745434185565</c:v>
                </c:pt>
                <c:pt idx="14">
                  <c:v>267.8745434185565</c:v>
                </c:pt>
                <c:pt idx="15">
                  <c:v>267.8745434185565</c:v>
                </c:pt>
                <c:pt idx="16">
                  <c:v>267.8745434185565</c:v>
                </c:pt>
                <c:pt idx="17">
                  <c:v>267.8745434185565</c:v>
                </c:pt>
              </c:numCache>
            </c:numRef>
          </c:val>
          <c:smooth val="0"/>
        </c:ser>
        <c:axId val="59865826"/>
        <c:axId val="1921523"/>
      </c:lineChart>
      <c:catAx>
        <c:axId val="5986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21523"/>
        <c:crossesAt val="0"/>
        <c:auto val="1"/>
        <c:lblOffset val="100"/>
        <c:tickLblSkip val="1"/>
        <c:noMultiLvlLbl val="0"/>
      </c:catAx>
      <c:valAx>
        <c:axId val="1921523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865826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125"/>
          <c:y val="0.86825"/>
          <c:w val="0.933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"/>
          <c:y val="0.204"/>
          <c:w val="0.85725"/>
          <c:h val="0.70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G.11'!$B$5:$B$23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G.11'!$C$5:$C$22</c:f>
              <c:numCache>
                <c:ptCount val="18"/>
                <c:pt idx="0">
                  <c:v>696.1</c:v>
                </c:pt>
                <c:pt idx="1">
                  <c:v>533.4344639999999</c:v>
                </c:pt>
                <c:pt idx="2">
                  <c:v>502.813008</c:v>
                </c:pt>
                <c:pt idx="3">
                  <c:v>652.35</c:v>
                </c:pt>
                <c:pt idx="4">
                  <c:v>439.35</c:v>
                </c:pt>
                <c:pt idx="5">
                  <c:v>677.21616</c:v>
                </c:pt>
                <c:pt idx="6">
                  <c:v>889.6046400000001</c:v>
                </c:pt>
                <c:pt idx="7">
                  <c:v>444.96000000000015</c:v>
                </c:pt>
                <c:pt idx="8">
                  <c:v>503.81913600000007</c:v>
                </c:pt>
                <c:pt idx="9">
                  <c:v>452.31</c:v>
                </c:pt>
                <c:pt idx="10">
                  <c:v>159.81753600000002</c:v>
                </c:pt>
                <c:pt idx="11">
                  <c:v>358.156512</c:v>
                </c:pt>
                <c:pt idx="12">
                  <c:v>536.7</c:v>
                </c:pt>
                <c:pt idx="13">
                  <c:v>482.5</c:v>
                </c:pt>
                <c:pt idx="14">
                  <c:v>149.9</c:v>
                </c:pt>
                <c:pt idx="15">
                  <c:v>194.1</c:v>
                </c:pt>
                <c:pt idx="16">
                  <c:v>240.6952800000001</c:v>
                </c:pt>
                <c:pt idx="17">
                  <c:v>444.05625600000025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(2548 - 2565 )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G.11'!$E$5:$E$22</c:f>
              <c:numCache>
                <c:ptCount val="18"/>
                <c:pt idx="0">
                  <c:v>464.32683288888893</c:v>
                </c:pt>
                <c:pt idx="1">
                  <c:v>464.32683288888893</c:v>
                </c:pt>
                <c:pt idx="2">
                  <c:v>464.32683288888893</c:v>
                </c:pt>
                <c:pt idx="3">
                  <c:v>464.32683288888893</c:v>
                </c:pt>
                <c:pt idx="4">
                  <c:v>464.32683288888893</c:v>
                </c:pt>
                <c:pt idx="5">
                  <c:v>464.32683288888893</c:v>
                </c:pt>
                <c:pt idx="6">
                  <c:v>464.32683288888893</c:v>
                </c:pt>
                <c:pt idx="7">
                  <c:v>464.32683288888893</c:v>
                </c:pt>
                <c:pt idx="8">
                  <c:v>464.32683288888893</c:v>
                </c:pt>
                <c:pt idx="9">
                  <c:v>464.32683288888893</c:v>
                </c:pt>
                <c:pt idx="10">
                  <c:v>464.32683288888893</c:v>
                </c:pt>
                <c:pt idx="11">
                  <c:v>464.32683288888893</c:v>
                </c:pt>
                <c:pt idx="12">
                  <c:v>464.32683288888893</c:v>
                </c:pt>
                <c:pt idx="13">
                  <c:v>464.32683288888893</c:v>
                </c:pt>
                <c:pt idx="14">
                  <c:v>464.32683288888893</c:v>
                </c:pt>
                <c:pt idx="15">
                  <c:v>464.32683288888893</c:v>
                </c:pt>
                <c:pt idx="16">
                  <c:v>464.32683288888893</c:v>
                </c:pt>
                <c:pt idx="17">
                  <c:v>464.32683288888893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G.11'!$B$5:$B$23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G.11'!$D$5:$D$23</c:f>
              <c:numCache>
                <c:ptCount val="19"/>
                <c:pt idx="18">
                  <c:v>324.83764799999994</c:v>
                </c:pt>
              </c:numCache>
            </c:numRef>
          </c:val>
          <c:smooth val="0"/>
        </c:ser>
        <c:marker val="1"/>
        <c:axId val="17293708"/>
        <c:axId val="21425645"/>
      </c:lineChart>
      <c:catAx>
        <c:axId val="1729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425645"/>
        <c:crossesAt val="0"/>
        <c:auto val="1"/>
        <c:lblOffset val="100"/>
        <c:tickLblSkip val="1"/>
        <c:noMultiLvlLbl val="0"/>
      </c:catAx>
      <c:valAx>
        <c:axId val="21425645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293708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6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0.47525</cdr:x>
      <cdr:y>0.51875</cdr:y>
    </cdr:from>
    <cdr:to>
      <cdr:x>0.609</cdr:x>
      <cdr:y>0.54875</cdr:y>
    </cdr:to>
    <cdr:sp>
      <cdr:nvSpPr>
        <cdr:cNvPr id="1" name="TextBox 1"/>
        <cdr:cNvSpPr txBox="1">
          <a:spLocks noChangeArrowheads="1"/>
        </cdr:cNvSpPr>
      </cdr:nvSpPr>
      <cdr:spPr>
        <a:xfrm>
          <a:off x="4467225" y="3200400"/>
          <a:ext cx="1257300" cy="180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0.59925</cdr:x>
      <cdr:y>0.431</cdr:y>
    </cdr:from>
    <cdr:to>
      <cdr:x>0.7435</cdr:x>
      <cdr:y>0.462</cdr:y>
    </cdr:to>
    <cdr:sp>
      <cdr:nvSpPr>
        <cdr:cNvPr id="2" name="TextBox 1"/>
        <cdr:cNvSpPr txBox="1">
          <a:spLocks noChangeArrowheads="1"/>
        </cdr:cNvSpPr>
      </cdr:nvSpPr>
      <cdr:spPr>
        <a:xfrm>
          <a:off x="5629275" y="2657475"/>
          <a:ext cx="135255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0.3425</cdr:x>
      <cdr:y>0.6005</cdr:y>
    </cdr:from>
    <cdr:to>
      <cdr:x>0.48425</cdr:x>
      <cdr:y>0.6325</cdr:y>
    </cdr:to>
    <cdr:sp>
      <cdr:nvSpPr>
        <cdr:cNvPr id="3" name="TextBox 1"/>
        <cdr:cNvSpPr txBox="1">
          <a:spLocks noChangeArrowheads="1"/>
        </cdr:cNvSpPr>
      </cdr:nvSpPr>
      <cdr:spPr>
        <a:xfrm>
          <a:off x="3219450" y="3705225"/>
          <a:ext cx="1333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0.39425</cdr:y>
    </cdr:from>
    <cdr:to>
      <cdr:x>0.247</cdr:x>
      <cdr:y>0.5275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85950" y="2428875"/>
          <a:ext cx="438150" cy="8191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2565 ปริมาณน้ำสะสม 1 เม.ย.65 - 31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L10" sqref="L1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2548</v>
      </c>
      <c r="C5" s="59">
        <v>696.1</v>
      </c>
      <c r="D5" s="60"/>
      <c r="E5" s="61">
        <f aca="true" t="shared" si="0" ref="E5:E22">$C$66</f>
        <v>464.32683288888893</v>
      </c>
      <c r="F5" s="62">
        <f aca="true" t="shared" si="1" ref="F5:F22">+$C$69</f>
        <v>267.8745434185565</v>
      </c>
      <c r="G5" s="63">
        <f aca="true" t="shared" si="2" ref="G5:G22">$C$67</f>
        <v>196.4522894703324</v>
      </c>
      <c r="H5" s="64">
        <f aca="true" t="shared" si="3" ref="H5:H22">+$C$70</f>
        <v>660.7791223592213</v>
      </c>
      <c r="I5" s="2">
        <v>1</v>
      </c>
    </row>
    <row r="6" spans="2:9" ht="11.25">
      <c r="B6" s="22">
        <v>2549</v>
      </c>
      <c r="C6" s="65">
        <v>533.4344639999999</v>
      </c>
      <c r="D6" s="60"/>
      <c r="E6" s="66">
        <f t="shared" si="0"/>
        <v>464.32683288888893</v>
      </c>
      <c r="F6" s="67">
        <f t="shared" si="1"/>
        <v>267.8745434185565</v>
      </c>
      <c r="G6" s="68">
        <f t="shared" si="2"/>
        <v>196.4522894703324</v>
      </c>
      <c r="H6" s="69">
        <f t="shared" si="3"/>
        <v>660.7791223592213</v>
      </c>
      <c r="I6" s="2">
        <f>I5+1</f>
        <v>2</v>
      </c>
    </row>
    <row r="7" spans="2:9" ht="11.25">
      <c r="B7" s="22">
        <v>2550</v>
      </c>
      <c r="C7" s="65">
        <v>502.813008</v>
      </c>
      <c r="D7" s="60"/>
      <c r="E7" s="66">
        <f t="shared" si="0"/>
        <v>464.32683288888893</v>
      </c>
      <c r="F7" s="67">
        <f t="shared" si="1"/>
        <v>267.8745434185565</v>
      </c>
      <c r="G7" s="68">
        <f t="shared" si="2"/>
        <v>196.4522894703324</v>
      </c>
      <c r="H7" s="69">
        <f t="shared" si="3"/>
        <v>660.7791223592213</v>
      </c>
      <c r="I7" s="2">
        <f aca="true" t="shared" si="4" ref="I7:I21">I6+1</f>
        <v>3</v>
      </c>
    </row>
    <row r="8" spans="2:9" ht="11.25">
      <c r="B8" s="22">
        <v>2551</v>
      </c>
      <c r="C8" s="65">
        <v>652.35</v>
      </c>
      <c r="D8" s="60"/>
      <c r="E8" s="66">
        <f t="shared" si="0"/>
        <v>464.32683288888893</v>
      </c>
      <c r="F8" s="67">
        <f t="shared" si="1"/>
        <v>267.8745434185565</v>
      </c>
      <c r="G8" s="68">
        <f t="shared" si="2"/>
        <v>196.4522894703324</v>
      </c>
      <c r="H8" s="69">
        <f t="shared" si="3"/>
        <v>660.7791223592213</v>
      </c>
      <c r="I8" s="2">
        <f t="shared" si="4"/>
        <v>4</v>
      </c>
    </row>
    <row r="9" spans="2:9" ht="11.25">
      <c r="B9" s="22">
        <v>2552</v>
      </c>
      <c r="C9" s="65">
        <v>439.35</v>
      </c>
      <c r="D9" s="60"/>
      <c r="E9" s="66">
        <f t="shared" si="0"/>
        <v>464.32683288888893</v>
      </c>
      <c r="F9" s="67">
        <f t="shared" si="1"/>
        <v>267.8745434185565</v>
      </c>
      <c r="G9" s="68">
        <f t="shared" si="2"/>
        <v>196.4522894703324</v>
      </c>
      <c r="H9" s="69">
        <f t="shared" si="3"/>
        <v>660.7791223592213</v>
      </c>
      <c r="I9" s="2">
        <f t="shared" si="4"/>
        <v>5</v>
      </c>
    </row>
    <row r="10" spans="2:9" ht="11.25">
      <c r="B10" s="22">
        <v>2553</v>
      </c>
      <c r="C10" s="65">
        <v>677.21616</v>
      </c>
      <c r="D10" s="60"/>
      <c r="E10" s="66">
        <f t="shared" si="0"/>
        <v>464.32683288888893</v>
      </c>
      <c r="F10" s="67">
        <f t="shared" si="1"/>
        <v>267.8745434185565</v>
      </c>
      <c r="G10" s="68">
        <f t="shared" si="2"/>
        <v>196.4522894703324</v>
      </c>
      <c r="H10" s="69">
        <f t="shared" si="3"/>
        <v>660.7791223592213</v>
      </c>
      <c r="I10" s="2">
        <f t="shared" si="4"/>
        <v>6</v>
      </c>
    </row>
    <row r="11" spans="2:9" ht="11.25">
      <c r="B11" s="22">
        <v>2554</v>
      </c>
      <c r="C11" s="65">
        <v>889.6046400000001</v>
      </c>
      <c r="D11" s="60"/>
      <c r="E11" s="66">
        <f t="shared" si="0"/>
        <v>464.32683288888893</v>
      </c>
      <c r="F11" s="67">
        <f t="shared" si="1"/>
        <v>267.8745434185565</v>
      </c>
      <c r="G11" s="68">
        <f t="shared" si="2"/>
        <v>196.4522894703324</v>
      </c>
      <c r="H11" s="69">
        <f t="shared" si="3"/>
        <v>660.7791223592213</v>
      </c>
      <c r="I11" s="2">
        <f t="shared" si="4"/>
        <v>7</v>
      </c>
    </row>
    <row r="12" spans="2:9" ht="11.25">
      <c r="B12" s="22">
        <v>2555</v>
      </c>
      <c r="C12" s="65">
        <v>444.96000000000015</v>
      </c>
      <c r="D12" s="60"/>
      <c r="E12" s="66">
        <f t="shared" si="0"/>
        <v>464.32683288888893</v>
      </c>
      <c r="F12" s="67">
        <f t="shared" si="1"/>
        <v>267.8745434185565</v>
      </c>
      <c r="G12" s="68">
        <f t="shared" si="2"/>
        <v>196.4522894703324</v>
      </c>
      <c r="H12" s="69">
        <f t="shared" si="3"/>
        <v>660.7791223592213</v>
      </c>
      <c r="I12" s="2">
        <f t="shared" si="4"/>
        <v>8</v>
      </c>
    </row>
    <row r="13" spans="2:9" ht="11.25">
      <c r="B13" s="22">
        <v>2556</v>
      </c>
      <c r="C13" s="65">
        <v>503.81913600000007</v>
      </c>
      <c r="D13" s="60"/>
      <c r="E13" s="66">
        <f t="shared" si="0"/>
        <v>464.32683288888893</v>
      </c>
      <c r="F13" s="67">
        <f t="shared" si="1"/>
        <v>267.8745434185565</v>
      </c>
      <c r="G13" s="68">
        <f t="shared" si="2"/>
        <v>196.4522894703324</v>
      </c>
      <c r="H13" s="69">
        <f t="shared" si="3"/>
        <v>660.7791223592213</v>
      </c>
      <c r="I13" s="2">
        <f t="shared" si="4"/>
        <v>9</v>
      </c>
    </row>
    <row r="14" spans="2:9" ht="11.25">
      <c r="B14" s="22">
        <v>2557</v>
      </c>
      <c r="C14" s="65">
        <v>452.31</v>
      </c>
      <c r="D14" s="60"/>
      <c r="E14" s="66">
        <f t="shared" si="0"/>
        <v>464.32683288888893</v>
      </c>
      <c r="F14" s="67">
        <f t="shared" si="1"/>
        <v>267.8745434185565</v>
      </c>
      <c r="G14" s="68">
        <f t="shared" si="2"/>
        <v>196.4522894703324</v>
      </c>
      <c r="H14" s="69">
        <f t="shared" si="3"/>
        <v>660.7791223592213</v>
      </c>
      <c r="I14" s="2">
        <f t="shared" si="4"/>
        <v>10</v>
      </c>
    </row>
    <row r="15" spans="2:13" ht="11.25">
      <c r="B15" s="22">
        <v>2558</v>
      </c>
      <c r="C15" s="65">
        <v>159.81753600000002</v>
      </c>
      <c r="D15" s="60"/>
      <c r="E15" s="66">
        <f t="shared" si="0"/>
        <v>464.32683288888893</v>
      </c>
      <c r="F15" s="67">
        <f t="shared" si="1"/>
        <v>267.8745434185565</v>
      </c>
      <c r="G15" s="68">
        <f t="shared" si="2"/>
        <v>196.4522894703324</v>
      </c>
      <c r="H15" s="69">
        <f t="shared" si="3"/>
        <v>660.7791223592213</v>
      </c>
      <c r="I15" s="2">
        <f t="shared" si="4"/>
        <v>11</v>
      </c>
      <c r="L15" s="77"/>
      <c r="M15" s="77"/>
    </row>
    <row r="16" spans="2:13" ht="11.25">
      <c r="B16" s="22">
        <v>2559</v>
      </c>
      <c r="C16" s="65">
        <v>358.156512</v>
      </c>
      <c r="D16" s="60"/>
      <c r="E16" s="66">
        <f t="shared" si="0"/>
        <v>464.32683288888893</v>
      </c>
      <c r="F16" s="67">
        <f t="shared" si="1"/>
        <v>267.8745434185565</v>
      </c>
      <c r="G16" s="68">
        <f t="shared" si="2"/>
        <v>196.4522894703324</v>
      </c>
      <c r="H16" s="69">
        <f t="shared" si="3"/>
        <v>660.7791223592213</v>
      </c>
      <c r="I16" s="2">
        <f t="shared" si="4"/>
        <v>12</v>
      </c>
      <c r="L16" s="77"/>
      <c r="M16" s="77"/>
    </row>
    <row r="17" spans="2:9" ht="11.25">
      <c r="B17" s="22">
        <v>2560</v>
      </c>
      <c r="C17" s="65">
        <v>536.7</v>
      </c>
      <c r="D17" s="60"/>
      <c r="E17" s="66">
        <f t="shared" si="0"/>
        <v>464.32683288888893</v>
      </c>
      <c r="F17" s="67">
        <f t="shared" si="1"/>
        <v>267.8745434185565</v>
      </c>
      <c r="G17" s="68">
        <f t="shared" si="2"/>
        <v>196.4522894703324</v>
      </c>
      <c r="H17" s="69">
        <f t="shared" si="3"/>
        <v>660.7791223592213</v>
      </c>
      <c r="I17" s="2">
        <f t="shared" si="4"/>
        <v>13</v>
      </c>
    </row>
    <row r="18" spans="2:9" ht="11.25">
      <c r="B18" s="22">
        <v>2561</v>
      </c>
      <c r="C18" s="65">
        <v>482.5</v>
      </c>
      <c r="D18" s="60"/>
      <c r="E18" s="66">
        <f t="shared" si="0"/>
        <v>464.32683288888893</v>
      </c>
      <c r="F18" s="67">
        <f t="shared" si="1"/>
        <v>267.8745434185565</v>
      </c>
      <c r="G18" s="68">
        <f t="shared" si="2"/>
        <v>196.4522894703324</v>
      </c>
      <c r="H18" s="69">
        <f t="shared" si="3"/>
        <v>660.7791223592213</v>
      </c>
      <c r="I18" s="2">
        <f t="shared" si="4"/>
        <v>14</v>
      </c>
    </row>
    <row r="19" spans="2:9" ht="11.25">
      <c r="B19" s="78">
        <v>2562</v>
      </c>
      <c r="C19" s="70">
        <v>149.9</v>
      </c>
      <c r="D19" s="60"/>
      <c r="E19" s="66">
        <f t="shared" si="0"/>
        <v>464.32683288888893</v>
      </c>
      <c r="F19" s="67">
        <f t="shared" si="1"/>
        <v>267.8745434185565</v>
      </c>
      <c r="G19" s="68">
        <f t="shared" si="2"/>
        <v>196.4522894703324</v>
      </c>
      <c r="H19" s="69">
        <f t="shared" si="3"/>
        <v>660.7791223592213</v>
      </c>
      <c r="I19" s="2">
        <f t="shared" si="4"/>
        <v>15</v>
      </c>
    </row>
    <row r="20" spans="2:9" ht="11.25">
      <c r="B20" s="22">
        <v>2563</v>
      </c>
      <c r="C20" s="65">
        <v>194.1</v>
      </c>
      <c r="D20" s="79"/>
      <c r="E20" s="66">
        <f t="shared" si="0"/>
        <v>464.32683288888893</v>
      </c>
      <c r="F20" s="67">
        <f t="shared" si="1"/>
        <v>267.8745434185565</v>
      </c>
      <c r="G20" s="68">
        <f t="shared" si="2"/>
        <v>196.4522894703324</v>
      </c>
      <c r="H20" s="69">
        <f t="shared" si="3"/>
        <v>660.7791223592213</v>
      </c>
      <c r="I20" s="2">
        <f t="shared" si="4"/>
        <v>16</v>
      </c>
    </row>
    <row r="21" spans="2:9" ht="11.25">
      <c r="B21" s="78">
        <v>2564</v>
      </c>
      <c r="C21" s="65">
        <v>240.6952800000001</v>
      </c>
      <c r="D21" s="79"/>
      <c r="E21" s="66">
        <f t="shared" si="0"/>
        <v>464.32683288888893</v>
      </c>
      <c r="F21" s="67">
        <f t="shared" si="1"/>
        <v>267.8745434185565</v>
      </c>
      <c r="G21" s="68">
        <f t="shared" si="2"/>
        <v>196.4522894703324</v>
      </c>
      <c r="H21" s="69">
        <f t="shared" si="3"/>
        <v>660.7791223592213</v>
      </c>
      <c r="I21" s="2">
        <f t="shared" si="4"/>
        <v>17</v>
      </c>
    </row>
    <row r="22" spans="2:14" ht="11.25">
      <c r="B22" s="22">
        <v>2565</v>
      </c>
      <c r="C22" s="65">
        <v>444.05625600000025</v>
      </c>
      <c r="D22" s="60"/>
      <c r="E22" s="66">
        <f t="shared" si="0"/>
        <v>464.32683288888893</v>
      </c>
      <c r="F22" s="67">
        <f t="shared" si="1"/>
        <v>267.8745434185565</v>
      </c>
      <c r="G22" s="68">
        <f t="shared" si="2"/>
        <v>196.4522894703324</v>
      </c>
      <c r="H22" s="69">
        <f t="shared" si="3"/>
        <v>660.7791223592213</v>
      </c>
      <c r="K22" s="86" t="str">
        <f>'[1]std. - G.4'!$K$27:$N$27</f>
        <v>ปี 2565 ปริมาณน้ำสะสม 1 เม.ย.65 - 31 ม.ค.67</v>
      </c>
      <c r="L22" s="86"/>
      <c r="M22" s="86"/>
      <c r="N22" s="86"/>
    </row>
    <row r="23" spans="2:8" ht="11.25">
      <c r="B23" s="80">
        <v>2566</v>
      </c>
      <c r="C23" s="81">
        <v>324.83764799999994</v>
      </c>
      <c r="D23" s="82">
        <f>C23</f>
        <v>324.83764799999994</v>
      </c>
      <c r="E23" s="66"/>
      <c r="F23" s="67"/>
      <c r="G23" s="68"/>
      <c r="H23" s="69"/>
    </row>
    <row r="24" spans="2:8" ht="11.25">
      <c r="B24" s="22"/>
      <c r="C24" s="70"/>
      <c r="D24" s="60"/>
      <c r="E24" s="66"/>
      <c r="F24" s="67"/>
      <c r="G24" s="68"/>
      <c r="H24" s="69"/>
    </row>
    <row r="25" spans="2:8" ht="11.25">
      <c r="B25" s="22"/>
      <c r="C25" s="70"/>
      <c r="D25" s="60"/>
      <c r="E25" s="66"/>
      <c r="F25" s="67"/>
      <c r="G25" s="68"/>
      <c r="H25" s="69"/>
    </row>
    <row r="26" spans="2:8" ht="11.25">
      <c r="B26" s="22"/>
      <c r="C26" s="70"/>
      <c r="D26" s="60"/>
      <c r="E26" s="66"/>
      <c r="F26" s="67"/>
      <c r="G26" s="68"/>
      <c r="H26" s="69"/>
    </row>
    <row r="27" spans="2:8" ht="11.25">
      <c r="B27" s="22"/>
      <c r="C27" s="70"/>
      <c r="D27" s="60"/>
      <c r="E27" s="66"/>
      <c r="F27" s="67"/>
      <c r="G27" s="68"/>
      <c r="H27" s="69"/>
    </row>
    <row r="28" spans="2:8" ht="11.25">
      <c r="B28" s="22"/>
      <c r="C28" s="70"/>
      <c r="D28" s="60"/>
      <c r="E28" s="66"/>
      <c r="F28" s="67"/>
      <c r="G28" s="68"/>
      <c r="H28" s="69"/>
    </row>
    <row r="29" spans="2:8" ht="11.25">
      <c r="B29" s="22"/>
      <c r="C29" s="70"/>
      <c r="D29" s="60"/>
      <c r="E29" s="66"/>
      <c r="F29" s="67"/>
      <c r="G29" s="68"/>
      <c r="H29" s="69"/>
    </row>
    <row r="30" spans="2:8" ht="11.25">
      <c r="B30" s="22"/>
      <c r="C30" s="70"/>
      <c r="D30" s="60"/>
      <c r="E30" s="66"/>
      <c r="F30" s="67"/>
      <c r="G30" s="68"/>
      <c r="H30" s="69"/>
    </row>
    <row r="31" spans="2:8" ht="11.25">
      <c r="B31" s="22"/>
      <c r="C31" s="70"/>
      <c r="D31" s="60"/>
      <c r="E31" s="66"/>
      <c r="F31" s="67"/>
      <c r="G31" s="68"/>
      <c r="H31" s="69"/>
    </row>
    <row r="32" spans="2:8" ht="11.25">
      <c r="B32" s="22"/>
      <c r="C32" s="70"/>
      <c r="D32" s="60"/>
      <c r="E32" s="66"/>
      <c r="F32" s="67"/>
      <c r="G32" s="68"/>
      <c r="H32" s="69"/>
    </row>
    <row r="33" spans="2:8" ht="11.25">
      <c r="B33" s="22"/>
      <c r="C33" s="70"/>
      <c r="D33" s="60"/>
      <c r="E33" s="66"/>
      <c r="F33" s="67"/>
      <c r="G33" s="68"/>
      <c r="H33" s="69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16" ht="12">
      <c r="B36" s="22"/>
      <c r="C36" s="70"/>
      <c r="D36" s="60"/>
      <c r="E36" s="66"/>
      <c r="F36" s="67"/>
      <c r="G36" s="68"/>
      <c r="H36" s="69"/>
      <c r="K36" s="76"/>
      <c r="P36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13" ht="11.25">
      <c r="B41" s="22"/>
      <c r="C41" s="70"/>
      <c r="D41" s="60"/>
      <c r="E41" s="66"/>
      <c r="F41" s="67"/>
      <c r="G41" s="68"/>
      <c r="H41" s="69"/>
      <c r="J41" s="76"/>
      <c r="K41" s="76"/>
      <c r="L41" s="76"/>
      <c r="M41" s="76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32"/>
      <c r="C63" s="33"/>
      <c r="D63" s="21"/>
      <c r="E63" s="34"/>
      <c r="F63" s="34"/>
      <c r="G63" s="34"/>
      <c r="H63" s="34"/>
      <c r="J63" s="29"/>
      <c r="K63" s="30"/>
      <c r="L63" s="29"/>
      <c r="M63" s="31"/>
    </row>
    <row r="64" spans="2:13" ht="11.25">
      <c r="B64" s="32"/>
      <c r="C64" s="33"/>
      <c r="D64" s="21"/>
      <c r="E64" s="34"/>
      <c r="F64" s="34"/>
      <c r="G64" s="34"/>
      <c r="H64" s="34"/>
      <c r="J64" s="29"/>
      <c r="K64" s="30"/>
      <c r="L64" s="29"/>
      <c r="M64" s="31"/>
    </row>
    <row r="65" spans="1:17" ht="16.5" customHeight="1">
      <c r="A65" s="23"/>
      <c r="B65" s="35"/>
      <c r="C65" s="36"/>
      <c r="D65" s="23"/>
      <c r="E65" s="23"/>
      <c r="F65" s="23"/>
      <c r="G65" s="23"/>
      <c r="H65" s="23"/>
      <c r="I65" s="23"/>
      <c r="J65" s="23"/>
      <c r="K65" s="23"/>
      <c r="Q65" s="33"/>
    </row>
    <row r="66" spans="1:11" ht="15.75" customHeight="1">
      <c r="A66" s="23"/>
      <c r="B66" s="37" t="s">
        <v>8</v>
      </c>
      <c r="C66" s="56">
        <f>AVERAGE(C5:C22)</f>
        <v>464.32683288888893</v>
      </c>
      <c r="D66" s="38"/>
      <c r="E66" s="35"/>
      <c r="F66" s="35"/>
      <c r="G66" s="23"/>
      <c r="H66" s="39" t="s">
        <v>8</v>
      </c>
      <c r="I66" s="40" t="s">
        <v>20</v>
      </c>
      <c r="J66" s="41"/>
      <c r="K66" s="42"/>
    </row>
    <row r="67" spans="1:11" ht="15.75" customHeight="1">
      <c r="A67" s="23"/>
      <c r="B67" s="43" t="s">
        <v>10</v>
      </c>
      <c r="C67" s="57">
        <f>STDEV(C5:C22)</f>
        <v>196.4522894703324</v>
      </c>
      <c r="D67" s="38"/>
      <c r="E67" s="35"/>
      <c r="F67" s="35"/>
      <c r="G67" s="23"/>
      <c r="H67" s="45" t="s">
        <v>10</v>
      </c>
      <c r="I67" s="46" t="s">
        <v>12</v>
      </c>
      <c r="J67" s="47"/>
      <c r="K67" s="48"/>
    </row>
    <row r="68" spans="1:15" ht="15.75" customHeight="1">
      <c r="A68" s="35"/>
      <c r="B68" s="43" t="s">
        <v>13</v>
      </c>
      <c r="C68" s="44">
        <f>C67/C66</f>
        <v>0.4230905378611674</v>
      </c>
      <c r="D68" s="38"/>
      <c r="E68" s="49">
        <f>C68*100</f>
        <v>42.30905378611674</v>
      </c>
      <c r="F68" s="35" t="s">
        <v>2</v>
      </c>
      <c r="G68" s="23"/>
      <c r="H68" s="45" t="s">
        <v>13</v>
      </c>
      <c r="I68" s="46" t="s">
        <v>14</v>
      </c>
      <c r="J68" s="47"/>
      <c r="K68" s="48"/>
      <c r="M68" s="55" t="s">
        <v>19</v>
      </c>
      <c r="N68" s="2">
        <f>C73-C74-C75</f>
        <v>11</v>
      </c>
      <c r="O68" s="2" t="s">
        <v>0</v>
      </c>
    </row>
    <row r="69" spans="1:15" ht="15.75" customHeight="1">
      <c r="A69" s="35"/>
      <c r="B69" s="43" t="s">
        <v>9</v>
      </c>
      <c r="C69" s="57">
        <f>C66-C67</f>
        <v>267.8745434185565</v>
      </c>
      <c r="D69" s="38"/>
      <c r="E69" s="35"/>
      <c r="F69" s="35"/>
      <c r="G69" s="23"/>
      <c r="H69" s="45" t="s">
        <v>9</v>
      </c>
      <c r="I69" s="46" t="s">
        <v>15</v>
      </c>
      <c r="J69" s="47"/>
      <c r="K69" s="48"/>
      <c r="M69" s="55" t="s">
        <v>18</v>
      </c>
      <c r="N69" s="2">
        <f>C74</f>
        <v>2</v>
      </c>
      <c r="O69" s="2" t="s">
        <v>0</v>
      </c>
    </row>
    <row r="70" spans="1:15" ht="15.75" customHeight="1">
      <c r="A70" s="35"/>
      <c r="B70" s="50" t="s">
        <v>11</v>
      </c>
      <c r="C70" s="58">
        <f>C66+C67</f>
        <v>660.7791223592213</v>
      </c>
      <c r="D70" s="38"/>
      <c r="E70" s="35"/>
      <c r="F70" s="35"/>
      <c r="G70" s="23"/>
      <c r="H70" s="51" t="s">
        <v>11</v>
      </c>
      <c r="I70" s="52" t="s">
        <v>16</v>
      </c>
      <c r="J70" s="53"/>
      <c r="K70" s="54"/>
      <c r="M70" s="55" t="s">
        <v>17</v>
      </c>
      <c r="N70" s="2">
        <f>C75</f>
        <v>4</v>
      </c>
      <c r="O70" s="2" t="s">
        <v>0</v>
      </c>
    </row>
    <row r="71" spans="1:6" ht="17.25" customHeight="1">
      <c r="A71" s="32"/>
      <c r="C71" s="32"/>
      <c r="D71" s="32"/>
      <c r="E71" s="32"/>
      <c r="F71" s="32"/>
    </row>
    <row r="72" spans="1:3" ht="11.25">
      <c r="A72" s="32"/>
      <c r="C72" s="32"/>
    </row>
    <row r="73" spans="1:3" ht="11.25">
      <c r="A73" s="32"/>
      <c r="C73" s="2">
        <f>MAX(I5:I62)</f>
        <v>17</v>
      </c>
    </row>
    <row r="74" ht="11.25">
      <c r="C74" s="2">
        <f>COUNTIF(C5:C21,"&gt;680")</f>
        <v>2</v>
      </c>
    </row>
    <row r="75" ht="11.25">
      <c r="C75" s="2">
        <f>COUNTIF(C5:C21,"&lt;279")</f>
        <v>4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2024-02-22T07:43:23Z</dcterms:modified>
  <cp:category/>
  <cp:version/>
  <cp:contentType/>
  <cp:contentStatus/>
</cp:coreProperties>
</file>