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Sw.5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<sst xmlns="http://schemas.openxmlformats.org/spreadsheetml/2006/main" count="39" uniqueCount="24">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</sst>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Sw.5A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0.03075"/>
          <c:y val="-0.01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45"/>
          <c:w val="0.8737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8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Sw.5A'!$B$5:$B$39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'std. - Sw.5A'!$C$5:$C$39</c:f>
              <c:numCache>
                <c:ptCount val="35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1105.6299999999997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966.5</c:v>
                </c:pt>
                <c:pt idx="34">
                  <c:v>104.5</c:v>
                </c:pt>
              </c:numCache>
            </c:numRef>
          </c:val>
        </c:ser>
        <c:gapWidth val="100"/>
        <c:axId val="38710221"/>
        <c:axId val="12847670"/>
      </c:barChart>
      <c:lineChart>
        <c:grouping val="standard"/>
        <c:varyColors val="0"/>
        <c:ser>
          <c:idx val="1"/>
          <c:order val="1"/>
          <c:tx>
            <c:v>ค่าเฉลี่ย  (2529 - 2562 )อยู่ระหว่างค่า+- SD 23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Sw.5A'!$B$5:$B$38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'std. - Sw.5A'!$E$5:$E$38</c:f>
              <c:numCache>
                <c:ptCount val="34"/>
                <c:pt idx="0">
                  <c:v>1254.1273529411762</c:v>
                </c:pt>
                <c:pt idx="1">
                  <c:v>1254.1273529411762</c:v>
                </c:pt>
                <c:pt idx="2">
                  <c:v>1254.1273529411762</c:v>
                </c:pt>
                <c:pt idx="3">
                  <c:v>1254.1273529411762</c:v>
                </c:pt>
                <c:pt idx="4">
                  <c:v>1254.1273529411762</c:v>
                </c:pt>
                <c:pt idx="5">
                  <c:v>1254.1273529411762</c:v>
                </c:pt>
                <c:pt idx="6">
                  <c:v>1254.1273529411762</c:v>
                </c:pt>
                <c:pt idx="7">
                  <c:v>1254.1273529411762</c:v>
                </c:pt>
                <c:pt idx="8">
                  <c:v>1254.1273529411762</c:v>
                </c:pt>
                <c:pt idx="9">
                  <c:v>1254.1273529411762</c:v>
                </c:pt>
                <c:pt idx="10">
                  <c:v>1254.1273529411762</c:v>
                </c:pt>
                <c:pt idx="11">
                  <c:v>1254.1273529411762</c:v>
                </c:pt>
                <c:pt idx="12">
                  <c:v>1254.1273529411762</c:v>
                </c:pt>
                <c:pt idx="13">
                  <c:v>1254.1273529411762</c:v>
                </c:pt>
                <c:pt idx="14">
                  <c:v>1254.1273529411762</c:v>
                </c:pt>
                <c:pt idx="15">
                  <c:v>1254.1273529411762</c:v>
                </c:pt>
                <c:pt idx="16">
                  <c:v>1254.1273529411762</c:v>
                </c:pt>
                <c:pt idx="17">
                  <c:v>1254.1273529411762</c:v>
                </c:pt>
                <c:pt idx="18">
                  <c:v>1254.1273529411762</c:v>
                </c:pt>
                <c:pt idx="19">
                  <c:v>1254.1273529411762</c:v>
                </c:pt>
                <c:pt idx="20">
                  <c:v>1254.1273529411762</c:v>
                </c:pt>
                <c:pt idx="21">
                  <c:v>1254.1273529411762</c:v>
                </c:pt>
                <c:pt idx="22">
                  <c:v>1254.1273529411762</c:v>
                </c:pt>
                <c:pt idx="23">
                  <c:v>1254.1273529411762</c:v>
                </c:pt>
                <c:pt idx="24">
                  <c:v>1254.1273529411762</c:v>
                </c:pt>
                <c:pt idx="25">
                  <c:v>1254.1273529411762</c:v>
                </c:pt>
                <c:pt idx="26">
                  <c:v>1254.1273529411762</c:v>
                </c:pt>
                <c:pt idx="27">
                  <c:v>1254.1273529411762</c:v>
                </c:pt>
                <c:pt idx="28">
                  <c:v>1254.1273529411762</c:v>
                </c:pt>
                <c:pt idx="29">
                  <c:v>1254.1273529411762</c:v>
                </c:pt>
                <c:pt idx="30">
                  <c:v>1254.1273529411762</c:v>
                </c:pt>
                <c:pt idx="31">
                  <c:v>1254.1273529411762</c:v>
                </c:pt>
                <c:pt idx="32">
                  <c:v>1254.1273529411762</c:v>
                </c:pt>
                <c:pt idx="33">
                  <c:v>1254.1273529411762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Sw.5A'!$B$5:$B$38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'std. - Sw.5A'!$H$5:$H$38</c:f>
              <c:numCache>
                <c:ptCount val="34"/>
                <c:pt idx="0">
                  <c:v>1446.8360965478905</c:v>
                </c:pt>
                <c:pt idx="1">
                  <c:v>1446.8360965478905</c:v>
                </c:pt>
                <c:pt idx="2">
                  <c:v>1446.8360965478905</c:v>
                </c:pt>
                <c:pt idx="3">
                  <c:v>1446.8360965478905</c:v>
                </c:pt>
                <c:pt idx="4">
                  <c:v>1446.8360965478905</c:v>
                </c:pt>
                <c:pt idx="5">
                  <c:v>1446.8360965478905</c:v>
                </c:pt>
                <c:pt idx="6">
                  <c:v>1446.8360965478905</c:v>
                </c:pt>
                <c:pt idx="7">
                  <c:v>1446.8360965478905</c:v>
                </c:pt>
                <c:pt idx="8">
                  <c:v>1446.8360965478905</c:v>
                </c:pt>
                <c:pt idx="9">
                  <c:v>1446.8360965478905</c:v>
                </c:pt>
                <c:pt idx="10">
                  <c:v>1446.8360965478905</c:v>
                </c:pt>
                <c:pt idx="11">
                  <c:v>1446.8360965478905</c:v>
                </c:pt>
                <c:pt idx="12">
                  <c:v>1446.8360965478905</c:v>
                </c:pt>
                <c:pt idx="13">
                  <c:v>1446.8360965478905</c:v>
                </c:pt>
                <c:pt idx="14">
                  <c:v>1446.8360965478905</c:v>
                </c:pt>
                <c:pt idx="15">
                  <c:v>1446.8360965478905</c:v>
                </c:pt>
                <c:pt idx="16">
                  <c:v>1446.8360965478905</c:v>
                </c:pt>
                <c:pt idx="17">
                  <c:v>1446.8360965478905</c:v>
                </c:pt>
                <c:pt idx="18">
                  <c:v>1446.8360965478905</c:v>
                </c:pt>
                <c:pt idx="19">
                  <c:v>1446.8360965478905</c:v>
                </c:pt>
                <c:pt idx="20">
                  <c:v>1446.8360965478905</c:v>
                </c:pt>
                <c:pt idx="21">
                  <c:v>1446.8360965478905</c:v>
                </c:pt>
                <c:pt idx="22">
                  <c:v>1446.8360965478905</c:v>
                </c:pt>
                <c:pt idx="23">
                  <c:v>1446.8360965478905</c:v>
                </c:pt>
                <c:pt idx="24">
                  <c:v>1446.8360965478905</c:v>
                </c:pt>
                <c:pt idx="25">
                  <c:v>1446.8360965478905</c:v>
                </c:pt>
                <c:pt idx="26">
                  <c:v>1446.8360965478905</c:v>
                </c:pt>
                <c:pt idx="27">
                  <c:v>1446.8360965478905</c:v>
                </c:pt>
                <c:pt idx="28">
                  <c:v>1446.8360965478905</c:v>
                </c:pt>
                <c:pt idx="29">
                  <c:v>1446.8360965478905</c:v>
                </c:pt>
                <c:pt idx="30">
                  <c:v>1446.8360965478905</c:v>
                </c:pt>
                <c:pt idx="31">
                  <c:v>1446.8360965478905</c:v>
                </c:pt>
                <c:pt idx="32">
                  <c:v>1446.8360965478905</c:v>
                </c:pt>
                <c:pt idx="33">
                  <c:v>1446.8360965478905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Sw.5A'!$B$5:$B$38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'std. - Sw.5A'!$F$5:$F$38</c:f>
              <c:numCache>
                <c:ptCount val="34"/>
                <c:pt idx="0">
                  <c:v>1061.418609334462</c:v>
                </c:pt>
                <c:pt idx="1">
                  <c:v>1061.418609334462</c:v>
                </c:pt>
                <c:pt idx="2">
                  <c:v>1061.418609334462</c:v>
                </c:pt>
                <c:pt idx="3">
                  <c:v>1061.418609334462</c:v>
                </c:pt>
                <c:pt idx="4">
                  <c:v>1061.418609334462</c:v>
                </c:pt>
                <c:pt idx="5">
                  <c:v>1061.418609334462</c:v>
                </c:pt>
                <c:pt idx="6">
                  <c:v>1061.418609334462</c:v>
                </c:pt>
                <c:pt idx="7">
                  <c:v>1061.418609334462</c:v>
                </c:pt>
                <c:pt idx="8">
                  <c:v>1061.418609334462</c:v>
                </c:pt>
                <c:pt idx="9">
                  <c:v>1061.418609334462</c:v>
                </c:pt>
                <c:pt idx="10">
                  <c:v>1061.418609334462</c:v>
                </c:pt>
                <c:pt idx="11">
                  <c:v>1061.418609334462</c:v>
                </c:pt>
                <c:pt idx="12">
                  <c:v>1061.418609334462</c:v>
                </c:pt>
                <c:pt idx="13">
                  <c:v>1061.418609334462</c:v>
                </c:pt>
                <c:pt idx="14">
                  <c:v>1061.418609334462</c:v>
                </c:pt>
                <c:pt idx="15">
                  <c:v>1061.418609334462</c:v>
                </c:pt>
                <c:pt idx="16">
                  <c:v>1061.418609334462</c:v>
                </c:pt>
                <c:pt idx="17">
                  <c:v>1061.418609334462</c:v>
                </c:pt>
                <c:pt idx="18">
                  <c:v>1061.418609334462</c:v>
                </c:pt>
                <c:pt idx="19">
                  <c:v>1061.418609334462</c:v>
                </c:pt>
                <c:pt idx="20">
                  <c:v>1061.418609334462</c:v>
                </c:pt>
                <c:pt idx="21">
                  <c:v>1061.418609334462</c:v>
                </c:pt>
                <c:pt idx="22">
                  <c:v>1061.418609334462</c:v>
                </c:pt>
                <c:pt idx="23">
                  <c:v>1061.418609334462</c:v>
                </c:pt>
                <c:pt idx="24">
                  <c:v>1061.418609334462</c:v>
                </c:pt>
                <c:pt idx="25">
                  <c:v>1061.418609334462</c:v>
                </c:pt>
                <c:pt idx="26">
                  <c:v>1061.418609334462</c:v>
                </c:pt>
                <c:pt idx="27">
                  <c:v>1061.418609334462</c:v>
                </c:pt>
                <c:pt idx="28">
                  <c:v>1061.418609334462</c:v>
                </c:pt>
                <c:pt idx="29">
                  <c:v>1061.418609334462</c:v>
                </c:pt>
                <c:pt idx="30">
                  <c:v>1061.418609334462</c:v>
                </c:pt>
                <c:pt idx="31">
                  <c:v>1061.418609334462</c:v>
                </c:pt>
                <c:pt idx="32">
                  <c:v>1061.418609334462</c:v>
                </c:pt>
                <c:pt idx="33">
                  <c:v>1061.418609334462</c:v>
                </c:pt>
              </c:numCache>
            </c:numRef>
          </c:val>
          <c:smooth val="0"/>
        </c:ser>
        <c:axId val="38710221"/>
        <c:axId val="12847670"/>
      </c:lineChart>
      <c:catAx>
        <c:axId val="38710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2847670"/>
        <c:crossesAt val="0"/>
        <c:auto val="1"/>
        <c:lblOffset val="100"/>
        <c:tickLblSkip val="1"/>
        <c:noMultiLvlLbl val="0"/>
      </c:catAx>
      <c:valAx>
        <c:axId val="1284767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871022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2075"/>
          <c:w val="0.821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Sw.5A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0.03325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8225"/>
          <c:w val="0.86925"/>
          <c:h val="0.741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0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1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Sw.5A'!$B$5:$B$38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'std. - Sw.5A'!$C$5:$C$38</c:f>
              <c:numCache>
                <c:ptCount val="34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1105.6299999999997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(2529 - 2562 ) 34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Sw.5A'!$B$5:$B$38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'std. - Sw.5A'!$E$5:$E$38</c:f>
              <c:numCache>
                <c:ptCount val="34"/>
                <c:pt idx="0">
                  <c:v>1254.1273529411762</c:v>
                </c:pt>
                <c:pt idx="1">
                  <c:v>1254.1273529411762</c:v>
                </c:pt>
                <c:pt idx="2">
                  <c:v>1254.1273529411762</c:v>
                </c:pt>
                <c:pt idx="3">
                  <c:v>1254.1273529411762</c:v>
                </c:pt>
                <c:pt idx="4">
                  <c:v>1254.1273529411762</c:v>
                </c:pt>
                <c:pt idx="5">
                  <c:v>1254.1273529411762</c:v>
                </c:pt>
                <c:pt idx="6">
                  <c:v>1254.1273529411762</c:v>
                </c:pt>
                <c:pt idx="7">
                  <c:v>1254.1273529411762</c:v>
                </c:pt>
                <c:pt idx="8">
                  <c:v>1254.1273529411762</c:v>
                </c:pt>
                <c:pt idx="9">
                  <c:v>1254.1273529411762</c:v>
                </c:pt>
                <c:pt idx="10">
                  <c:v>1254.1273529411762</c:v>
                </c:pt>
                <c:pt idx="11">
                  <c:v>1254.1273529411762</c:v>
                </c:pt>
                <c:pt idx="12">
                  <c:v>1254.1273529411762</c:v>
                </c:pt>
                <c:pt idx="13">
                  <c:v>1254.1273529411762</c:v>
                </c:pt>
                <c:pt idx="14">
                  <c:v>1254.1273529411762</c:v>
                </c:pt>
                <c:pt idx="15">
                  <c:v>1254.1273529411762</c:v>
                </c:pt>
                <c:pt idx="16">
                  <c:v>1254.1273529411762</c:v>
                </c:pt>
                <c:pt idx="17">
                  <c:v>1254.1273529411762</c:v>
                </c:pt>
                <c:pt idx="18">
                  <c:v>1254.1273529411762</c:v>
                </c:pt>
                <c:pt idx="19">
                  <c:v>1254.1273529411762</c:v>
                </c:pt>
                <c:pt idx="20">
                  <c:v>1254.1273529411762</c:v>
                </c:pt>
                <c:pt idx="21">
                  <c:v>1254.1273529411762</c:v>
                </c:pt>
                <c:pt idx="22">
                  <c:v>1254.1273529411762</c:v>
                </c:pt>
                <c:pt idx="23">
                  <c:v>1254.1273529411762</c:v>
                </c:pt>
                <c:pt idx="24">
                  <c:v>1254.1273529411762</c:v>
                </c:pt>
                <c:pt idx="25">
                  <c:v>1254.1273529411762</c:v>
                </c:pt>
                <c:pt idx="26">
                  <c:v>1254.1273529411762</c:v>
                </c:pt>
                <c:pt idx="27">
                  <c:v>1254.1273529411762</c:v>
                </c:pt>
                <c:pt idx="28">
                  <c:v>1254.1273529411762</c:v>
                </c:pt>
                <c:pt idx="29">
                  <c:v>1254.1273529411762</c:v>
                </c:pt>
                <c:pt idx="30">
                  <c:v>1254.1273529411762</c:v>
                </c:pt>
                <c:pt idx="31">
                  <c:v>1254.1273529411762</c:v>
                </c:pt>
                <c:pt idx="32">
                  <c:v>1254.1273529411762</c:v>
                </c:pt>
                <c:pt idx="33">
                  <c:v>1254.1273529411762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Sw.5A'!$B$5:$B$39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'std. - Sw.5A'!$D$5:$D$39</c:f>
              <c:numCache>
                <c:ptCount val="35"/>
                <c:pt idx="34">
                  <c:v>104.5</c:v>
                </c:pt>
              </c:numCache>
            </c:numRef>
          </c:val>
          <c:smooth val="0"/>
        </c:ser>
        <c:marker val="1"/>
        <c:axId val="48520167"/>
        <c:axId val="34028320"/>
      </c:lineChart>
      <c:catAx>
        <c:axId val="48520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4028320"/>
        <c:crossesAt val="0"/>
        <c:auto val="1"/>
        <c:lblOffset val="100"/>
        <c:tickLblSkip val="1"/>
        <c:noMultiLvlLbl val="0"/>
      </c:catAx>
      <c:valAx>
        <c:axId val="3402832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52016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425"/>
          <c:y val="0.9285"/>
          <c:w val="0.823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0.45275</cdr:x>
      <cdr:y>0.3805</cdr:y>
    </cdr:from>
    <cdr:to>
      <cdr:x>0.59025</cdr:x>
      <cdr:y>0.424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2343150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1,254 มม.</a:t>
          </a:r>
        </a:p>
      </cdr:txBody>
    </cdr:sp>
  </cdr:relSizeAnchor>
  <cdr:relSizeAnchor xmlns:cdr="http://schemas.openxmlformats.org/drawingml/2006/chartDrawing">
    <cdr:from>
      <cdr:x>0.3235</cdr:x>
      <cdr:y>0.295</cdr:y>
    </cdr:from>
    <cdr:to>
      <cdr:x>0.46825</cdr:x>
      <cdr:y>0.338</cdr:y>
    </cdr:to>
    <cdr:sp>
      <cdr:nvSpPr>
        <cdr:cNvPr id="2" name="TextBox 1"/>
        <cdr:cNvSpPr txBox="1">
          <a:spLocks noChangeArrowheads="1"/>
        </cdr:cNvSpPr>
      </cdr:nvSpPr>
      <cdr:spPr>
        <a:xfrm>
          <a:off x="3028950" y="1819275"/>
          <a:ext cx="13620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1,447 มม.</a:t>
          </a:r>
        </a:p>
      </cdr:txBody>
    </cdr:sp>
  </cdr:relSizeAnchor>
  <cdr:relSizeAnchor xmlns:cdr="http://schemas.openxmlformats.org/drawingml/2006/chartDrawing">
    <cdr:from>
      <cdr:x>0.519</cdr:x>
      <cdr:y>0.50025</cdr:y>
    </cdr:from>
    <cdr:to>
      <cdr:x>0.6655</cdr:x>
      <cdr:y>0.544</cdr:y>
    </cdr:to>
    <cdr:sp>
      <cdr:nvSpPr>
        <cdr:cNvPr id="3" name="TextBox 1"/>
        <cdr:cNvSpPr txBox="1">
          <a:spLocks noChangeArrowheads="1"/>
        </cdr:cNvSpPr>
      </cdr:nvSpPr>
      <cdr:spPr>
        <a:xfrm>
          <a:off x="4867275" y="3086100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1,061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0.18425</cdr:x>
      <cdr:y>0.37775</cdr:y>
    </cdr:from>
    <cdr:to>
      <cdr:x>0.20375</cdr:x>
      <cdr:y>0.5295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24025" y="2324100"/>
          <a:ext cx="180975" cy="933450"/>
        </a:xfrm>
        <a:prstGeom prst="curvedConnector3">
          <a:avLst>
            <a:gd name="adj1" fmla="val 0"/>
            <a:gd name="adj2" fmla="val 1741916"/>
            <a:gd name="adj3" fmla="val -258875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1"/>
  <sheetViews>
    <sheetView tabSelected="1" zoomScalePageLayoutView="0" workbookViewId="0" topLeftCell="A28">
      <selection activeCell="K39" sqref="K39:N3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2529</v>
      </c>
      <c r="C5" s="71">
        <v>1116.9</v>
      </c>
      <c r="D5" s="72"/>
      <c r="E5" s="73">
        <f aca="true" t="shared" si="0" ref="E5:E38">$C$101</f>
        <v>1254.1273529411762</v>
      </c>
      <c r="F5" s="74">
        <f aca="true" t="shared" si="1" ref="F5:F38">+$C$104</f>
        <v>1061.418609334462</v>
      </c>
      <c r="G5" s="75">
        <f aca="true" t="shared" si="2" ref="G5:G38">$C$102</f>
        <v>192.7087436067143</v>
      </c>
      <c r="H5" s="76">
        <f aca="true" t="shared" si="3" ref="H5:H38">+$C$105</f>
        <v>1446.8360965478905</v>
      </c>
      <c r="I5" s="2">
        <v>1</v>
      </c>
    </row>
    <row r="6" spans="2:9" ht="11.25">
      <c r="B6" s="22">
        <f>B5+1</f>
        <v>2530</v>
      </c>
      <c r="C6" s="77">
        <v>1035.6</v>
      </c>
      <c r="D6" s="72"/>
      <c r="E6" s="78">
        <f t="shared" si="0"/>
        <v>1254.1273529411762</v>
      </c>
      <c r="F6" s="79">
        <f t="shared" si="1"/>
        <v>1061.418609334462</v>
      </c>
      <c r="G6" s="80">
        <f t="shared" si="2"/>
        <v>192.7087436067143</v>
      </c>
      <c r="H6" s="81">
        <f t="shared" si="3"/>
        <v>1446.8360965478905</v>
      </c>
      <c r="I6" s="2">
        <f>I5+1</f>
        <v>2</v>
      </c>
    </row>
    <row r="7" spans="2:9" ht="11.25">
      <c r="B7" s="22">
        <f aca="true" t="shared" si="4" ref="B7:B35">B6+1</f>
        <v>2531</v>
      </c>
      <c r="C7" s="77">
        <v>1287.5</v>
      </c>
      <c r="D7" s="72"/>
      <c r="E7" s="78">
        <f t="shared" si="0"/>
        <v>1254.1273529411762</v>
      </c>
      <c r="F7" s="79">
        <f t="shared" si="1"/>
        <v>1061.418609334462</v>
      </c>
      <c r="G7" s="80">
        <f t="shared" si="2"/>
        <v>192.7087436067143</v>
      </c>
      <c r="H7" s="81">
        <f t="shared" si="3"/>
        <v>1446.8360965478905</v>
      </c>
      <c r="I7" s="2">
        <f aca="true" t="shared" si="5" ref="I7:I35">I6+1</f>
        <v>3</v>
      </c>
    </row>
    <row r="8" spans="2:9" ht="11.25">
      <c r="B8" s="22">
        <f t="shared" si="4"/>
        <v>2532</v>
      </c>
      <c r="C8" s="77">
        <v>1024.5</v>
      </c>
      <c r="D8" s="72"/>
      <c r="E8" s="78">
        <f t="shared" si="0"/>
        <v>1254.1273529411762</v>
      </c>
      <c r="F8" s="79">
        <f t="shared" si="1"/>
        <v>1061.418609334462</v>
      </c>
      <c r="G8" s="80">
        <f t="shared" si="2"/>
        <v>192.7087436067143</v>
      </c>
      <c r="H8" s="81">
        <f t="shared" si="3"/>
        <v>1446.8360965478905</v>
      </c>
      <c r="I8" s="2">
        <f t="shared" si="5"/>
        <v>4</v>
      </c>
    </row>
    <row r="9" spans="2:9" ht="11.25">
      <c r="B9" s="22">
        <f t="shared" si="4"/>
        <v>2533</v>
      </c>
      <c r="C9" s="77">
        <v>1217.1</v>
      </c>
      <c r="D9" s="72"/>
      <c r="E9" s="78">
        <f t="shared" si="0"/>
        <v>1254.1273529411762</v>
      </c>
      <c r="F9" s="79">
        <f t="shared" si="1"/>
        <v>1061.418609334462</v>
      </c>
      <c r="G9" s="80">
        <f t="shared" si="2"/>
        <v>192.7087436067143</v>
      </c>
      <c r="H9" s="81">
        <f t="shared" si="3"/>
        <v>1446.8360965478905</v>
      </c>
      <c r="I9" s="2">
        <f t="shared" si="5"/>
        <v>5</v>
      </c>
    </row>
    <row r="10" spans="2:9" ht="11.25">
      <c r="B10" s="22">
        <f t="shared" si="4"/>
        <v>2534</v>
      </c>
      <c r="C10" s="77">
        <v>1434.7</v>
      </c>
      <c r="D10" s="72"/>
      <c r="E10" s="78">
        <f t="shared" si="0"/>
        <v>1254.1273529411762</v>
      </c>
      <c r="F10" s="79">
        <f t="shared" si="1"/>
        <v>1061.418609334462</v>
      </c>
      <c r="G10" s="80">
        <f t="shared" si="2"/>
        <v>192.7087436067143</v>
      </c>
      <c r="H10" s="81">
        <f t="shared" si="3"/>
        <v>1446.8360965478905</v>
      </c>
      <c r="I10" s="2">
        <f t="shared" si="5"/>
        <v>6</v>
      </c>
    </row>
    <row r="11" spans="2:9" ht="11.25">
      <c r="B11" s="22">
        <f t="shared" si="4"/>
        <v>2535</v>
      </c>
      <c r="C11" s="77">
        <v>1175.8</v>
      </c>
      <c r="D11" s="72"/>
      <c r="E11" s="78">
        <f t="shared" si="0"/>
        <v>1254.1273529411762</v>
      </c>
      <c r="F11" s="79">
        <f t="shared" si="1"/>
        <v>1061.418609334462</v>
      </c>
      <c r="G11" s="80">
        <f t="shared" si="2"/>
        <v>192.7087436067143</v>
      </c>
      <c r="H11" s="81">
        <f t="shared" si="3"/>
        <v>1446.8360965478905</v>
      </c>
      <c r="I11" s="2">
        <f t="shared" si="5"/>
        <v>7</v>
      </c>
    </row>
    <row r="12" spans="2:9" ht="11.25">
      <c r="B12" s="22">
        <f t="shared" si="4"/>
        <v>2536</v>
      </c>
      <c r="C12" s="77">
        <v>1518.9</v>
      </c>
      <c r="D12" s="72"/>
      <c r="E12" s="78">
        <f t="shared" si="0"/>
        <v>1254.1273529411762</v>
      </c>
      <c r="F12" s="79">
        <f t="shared" si="1"/>
        <v>1061.418609334462</v>
      </c>
      <c r="G12" s="80">
        <f t="shared" si="2"/>
        <v>192.7087436067143</v>
      </c>
      <c r="H12" s="81">
        <f t="shared" si="3"/>
        <v>1446.8360965478905</v>
      </c>
      <c r="I12" s="2">
        <f t="shared" si="5"/>
        <v>8</v>
      </c>
    </row>
    <row r="13" spans="2:9" ht="11.25">
      <c r="B13" s="22">
        <f t="shared" si="4"/>
        <v>2537</v>
      </c>
      <c r="C13" s="77">
        <v>1452</v>
      </c>
      <c r="D13" s="72"/>
      <c r="E13" s="78">
        <f t="shared" si="0"/>
        <v>1254.1273529411762</v>
      </c>
      <c r="F13" s="79">
        <f t="shared" si="1"/>
        <v>1061.418609334462</v>
      </c>
      <c r="G13" s="80">
        <f t="shared" si="2"/>
        <v>192.7087436067143</v>
      </c>
      <c r="H13" s="81">
        <f t="shared" si="3"/>
        <v>1446.8360965478905</v>
      </c>
      <c r="I13" s="2">
        <f t="shared" si="5"/>
        <v>9</v>
      </c>
    </row>
    <row r="14" spans="2:9" ht="11.25">
      <c r="B14" s="22">
        <f t="shared" si="4"/>
        <v>2538</v>
      </c>
      <c r="C14" s="77">
        <v>1429.4</v>
      </c>
      <c r="D14" s="72"/>
      <c r="E14" s="78">
        <f t="shared" si="0"/>
        <v>1254.1273529411762</v>
      </c>
      <c r="F14" s="79">
        <f t="shared" si="1"/>
        <v>1061.418609334462</v>
      </c>
      <c r="G14" s="80">
        <f t="shared" si="2"/>
        <v>192.7087436067143</v>
      </c>
      <c r="H14" s="81">
        <f t="shared" si="3"/>
        <v>1446.8360965478905</v>
      </c>
      <c r="I14" s="2">
        <f t="shared" si="5"/>
        <v>10</v>
      </c>
    </row>
    <row r="15" spans="2:9" ht="11.25">
      <c r="B15" s="22">
        <f t="shared" si="4"/>
        <v>2539</v>
      </c>
      <c r="C15" s="77">
        <v>1278.4</v>
      </c>
      <c r="D15" s="72"/>
      <c r="E15" s="78">
        <f t="shared" si="0"/>
        <v>1254.1273529411762</v>
      </c>
      <c r="F15" s="79">
        <f t="shared" si="1"/>
        <v>1061.418609334462</v>
      </c>
      <c r="G15" s="80">
        <f t="shared" si="2"/>
        <v>192.7087436067143</v>
      </c>
      <c r="H15" s="81">
        <f t="shared" si="3"/>
        <v>1446.8360965478905</v>
      </c>
      <c r="I15" s="2">
        <f t="shared" si="5"/>
        <v>11</v>
      </c>
    </row>
    <row r="16" spans="2:9" ht="11.25">
      <c r="B16" s="22">
        <f t="shared" si="4"/>
        <v>2540</v>
      </c>
      <c r="C16" s="77">
        <v>1070.2</v>
      </c>
      <c r="D16" s="72"/>
      <c r="E16" s="78">
        <f t="shared" si="0"/>
        <v>1254.1273529411762</v>
      </c>
      <c r="F16" s="79">
        <f t="shared" si="1"/>
        <v>1061.418609334462</v>
      </c>
      <c r="G16" s="80">
        <f t="shared" si="2"/>
        <v>192.7087436067143</v>
      </c>
      <c r="H16" s="81">
        <f t="shared" si="3"/>
        <v>1446.8360965478905</v>
      </c>
      <c r="I16" s="2">
        <f t="shared" si="5"/>
        <v>12</v>
      </c>
    </row>
    <row r="17" spans="2:9" ht="11.25">
      <c r="B17" s="22">
        <f t="shared" si="4"/>
        <v>2541</v>
      </c>
      <c r="C17" s="77">
        <v>997</v>
      </c>
      <c r="D17" s="72"/>
      <c r="E17" s="78">
        <f t="shared" si="0"/>
        <v>1254.1273529411762</v>
      </c>
      <c r="F17" s="79">
        <f t="shared" si="1"/>
        <v>1061.418609334462</v>
      </c>
      <c r="G17" s="80">
        <f t="shared" si="2"/>
        <v>192.7087436067143</v>
      </c>
      <c r="H17" s="81">
        <f t="shared" si="3"/>
        <v>1446.8360965478905</v>
      </c>
      <c r="I17" s="2">
        <f t="shared" si="5"/>
        <v>13</v>
      </c>
    </row>
    <row r="18" spans="2:9" ht="11.25">
      <c r="B18" s="22">
        <f t="shared" si="4"/>
        <v>2542</v>
      </c>
      <c r="C18" s="77">
        <v>1408.8</v>
      </c>
      <c r="D18" s="72"/>
      <c r="E18" s="78">
        <f t="shared" si="0"/>
        <v>1254.1273529411762</v>
      </c>
      <c r="F18" s="79">
        <f t="shared" si="1"/>
        <v>1061.418609334462</v>
      </c>
      <c r="G18" s="80">
        <f t="shared" si="2"/>
        <v>192.7087436067143</v>
      </c>
      <c r="H18" s="81">
        <f t="shared" si="3"/>
        <v>1446.8360965478905</v>
      </c>
      <c r="I18" s="2">
        <f t="shared" si="5"/>
        <v>14</v>
      </c>
    </row>
    <row r="19" spans="2:9" ht="11.25">
      <c r="B19" s="22">
        <f t="shared" si="4"/>
        <v>2543</v>
      </c>
      <c r="C19" s="77">
        <v>1494</v>
      </c>
      <c r="D19" s="72"/>
      <c r="E19" s="78">
        <f t="shared" si="0"/>
        <v>1254.1273529411762</v>
      </c>
      <c r="F19" s="79">
        <f t="shared" si="1"/>
        <v>1061.418609334462</v>
      </c>
      <c r="G19" s="80">
        <f t="shared" si="2"/>
        <v>192.7087436067143</v>
      </c>
      <c r="H19" s="81">
        <f t="shared" si="3"/>
        <v>1446.8360965478905</v>
      </c>
      <c r="I19" s="2">
        <f t="shared" si="5"/>
        <v>15</v>
      </c>
    </row>
    <row r="20" spans="2:9" ht="11.25">
      <c r="B20" s="22">
        <f t="shared" si="4"/>
        <v>2544</v>
      </c>
      <c r="C20" s="82">
        <v>1165.5</v>
      </c>
      <c r="D20" s="72"/>
      <c r="E20" s="78">
        <f t="shared" si="0"/>
        <v>1254.1273529411762</v>
      </c>
      <c r="F20" s="79">
        <f t="shared" si="1"/>
        <v>1061.418609334462</v>
      </c>
      <c r="G20" s="80">
        <f t="shared" si="2"/>
        <v>192.7087436067143</v>
      </c>
      <c r="H20" s="81">
        <f t="shared" si="3"/>
        <v>1446.8360965478905</v>
      </c>
      <c r="I20" s="2">
        <f t="shared" si="5"/>
        <v>16</v>
      </c>
    </row>
    <row r="21" spans="2:9" ht="11.25">
      <c r="B21" s="22">
        <f t="shared" si="4"/>
        <v>2545</v>
      </c>
      <c r="C21" s="82">
        <v>1496.6</v>
      </c>
      <c r="D21" s="72"/>
      <c r="E21" s="78">
        <f t="shared" si="0"/>
        <v>1254.1273529411762</v>
      </c>
      <c r="F21" s="79">
        <f t="shared" si="1"/>
        <v>1061.418609334462</v>
      </c>
      <c r="G21" s="80">
        <f t="shared" si="2"/>
        <v>192.7087436067143</v>
      </c>
      <c r="H21" s="81">
        <f t="shared" si="3"/>
        <v>1446.8360965478905</v>
      </c>
      <c r="I21" s="2">
        <f t="shared" si="5"/>
        <v>17</v>
      </c>
    </row>
    <row r="22" spans="2:9" ht="11.25">
      <c r="B22" s="22">
        <f t="shared" si="4"/>
        <v>2546</v>
      </c>
      <c r="C22" s="82">
        <v>1309</v>
      </c>
      <c r="D22" s="72"/>
      <c r="E22" s="78">
        <f t="shared" si="0"/>
        <v>1254.1273529411762</v>
      </c>
      <c r="F22" s="79">
        <f t="shared" si="1"/>
        <v>1061.418609334462</v>
      </c>
      <c r="G22" s="80">
        <f t="shared" si="2"/>
        <v>192.7087436067143</v>
      </c>
      <c r="H22" s="81">
        <f t="shared" si="3"/>
        <v>1446.8360965478905</v>
      </c>
      <c r="I22" s="2">
        <f t="shared" si="5"/>
        <v>18</v>
      </c>
    </row>
    <row r="23" spans="2:9" ht="11.25">
      <c r="B23" s="22">
        <f t="shared" si="4"/>
        <v>2547</v>
      </c>
      <c r="C23" s="82">
        <v>1270.7</v>
      </c>
      <c r="D23" s="72"/>
      <c r="E23" s="78">
        <f t="shared" si="0"/>
        <v>1254.1273529411762</v>
      </c>
      <c r="F23" s="79">
        <f t="shared" si="1"/>
        <v>1061.418609334462</v>
      </c>
      <c r="G23" s="80">
        <f t="shared" si="2"/>
        <v>192.7087436067143</v>
      </c>
      <c r="H23" s="81">
        <f t="shared" si="3"/>
        <v>1446.8360965478905</v>
      </c>
      <c r="I23" s="2">
        <f t="shared" si="5"/>
        <v>19</v>
      </c>
    </row>
    <row r="24" spans="2:9" ht="11.25">
      <c r="B24" s="22">
        <f t="shared" si="4"/>
        <v>2548</v>
      </c>
      <c r="C24" s="82">
        <v>1436.1</v>
      </c>
      <c r="D24" s="72"/>
      <c r="E24" s="78">
        <f t="shared" si="0"/>
        <v>1254.1273529411762</v>
      </c>
      <c r="F24" s="79">
        <f t="shared" si="1"/>
        <v>1061.418609334462</v>
      </c>
      <c r="G24" s="80">
        <f t="shared" si="2"/>
        <v>192.7087436067143</v>
      </c>
      <c r="H24" s="81">
        <f t="shared" si="3"/>
        <v>1446.8360965478905</v>
      </c>
      <c r="I24" s="2">
        <f t="shared" si="5"/>
        <v>20</v>
      </c>
    </row>
    <row r="25" spans="2:9" ht="11.25">
      <c r="B25" s="22">
        <f t="shared" si="4"/>
        <v>2549</v>
      </c>
      <c r="C25" s="82">
        <v>1472.1</v>
      </c>
      <c r="D25" s="72"/>
      <c r="E25" s="78">
        <f t="shared" si="0"/>
        <v>1254.1273529411762</v>
      </c>
      <c r="F25" s="79">
        <f t="shared" si="1"/>
        <v>1061.418609334462</v>
      </c>
      <c r="G25" s="80">
        <f t="shared" si="2"/>
        <v>192.7087436067143</v>
      </c>
      <c r="H25" s="81">
        <f t="shared" si="3"/>
        <v>1446.8360965478905</v>
      </c>
      <c r="I25" s="2">
        <f t="shared" si="5"/>
        <v>21</v>
      </c>
    </row>
    <row r="26" spans="2:9" ht="11.25">
      <c r="B26" s="22">
        <f t="shared" si="4"/>
        <v>2550</v>
      </c>
      <c r="C26" s="82">
        <v>1118.1</v>
      </c>
      <c r="D26" s="72"/>
      <c r="E26" s="78">
        <f t="shared" si="0"/>
        <v>1254.1273529411762</v>
      </c>
      <c r="F26" s="79">
        <f t="shared" si="1"/>
        <v>1061.418609334462</v>
      </c>
      <c r="G26" s="80">
        <f t="shared" si="2"/>
        <v>192.7087436067143</v>
      </c>
      <c r="H26" s="81">
        <f t="shared" si="3"/>
        <v>1446.8360965478905</v>
      </c>
      <c r="I26" s="2">
        <f t="shared" si="5"/>
        <v>22</v>
      </c>
    </row>
    <row r="27" spans="2:9" ht="11.25">
      <c r="B27" s="22">
        <f t="shared" si="4"/>
        <v>2551</v>
      </c>
      <c r="C27" s="82">
        <v>1263.5</v>
      </c>
      <c r="D27" s="72"/>
      <c r="E27" s="78">
        <f t="shared" si="0"/>
        <v>1254.1273529411762</v>
      </c>
      <c r="F27" s="79">
        <f t="shared" si="1"/>
        <v>1061.418609334462</v>
      </c>
      <c r="G27" s="80">
        <f t="shared" si="2"/>
        <v>192.7087436067143</v>
      </c>
      <c r="H27" s="81">
        <f t="shared" si="3"/>
        <v>1446.8360965478905</v>
      </c>
      <c r="I27" s="2">
        <f t="shared" si="5"/>
        <v>23</v>
      </c>
    </row>
    <row r="28" spans="2:9" ht="11.25">
      <c r="B28" s="22">
        <f t="shared" si="4"/>
        <v>2552</v>
      </c>
      <c r="C28" s="82">
        <v>718.4</v>
      </c>
      <c r="D28" s="72"/>
      <c r="E28" s="78">
        <f t="shared" si="0"/>
        <v>1254.1273529411762</v>
      </c>
      <c r="F28" s="79">
        <f t="shared" si="1"/>
        <v>1061.418609334462</v>
      </c>
      <c r="G28" s="80">
        <f t="shared" si="2"/>
        <v>192.7087436067143</v>
      </c>
      <c r="H28" s="81">
        <f t="shared" si="3"/>
        <v>1446.8360965478905</v>
      </c>
      <c r="I28" s="2">
        <f t="shared" si="5"/>
        <v>24</v>
      </c>
    </row>
    <row r="29" spans="2:9" ht="11.25">
      <c r="B29" s="22">
        <f t="shared" si="4"/>
        <v>2553</v>
      </c>
      <c r="C29" s="82">
        <v>1315.5</v>
      </c>
      <c r="D29" s="72"/>
      <c r="E29" s="78">
        <f t="shared" si="0"/>
        <v>1254.1273529411762</v>
      </c>
      <c r="F29" s="79">
        <f t="shared" si="1"/>
        <v>1061.418609334462</v>
      </c>
      <c r="G29" s="80">
        <f t="shared" si="2"/>
        <v>192.7087436067143</v>
      </c>
      <c r="H29" s="81">
        <f t="shared" si="3"/>
        <v>1446.8360965478905</v>
      </c>
      <c r="I29" s="2">
        <f t="shared" si="5"/>
        <v>25</v>
      </c>
    </row>
    <row r="30" spans="2:9" ht="11.25">
      <c r="B30" s="22">
        <f t="shared" si="4"/>
        <v>2554</v>
      </c>
      <c r="C30" s="82">
        <v>1578.9</v>
      </c>
      <c r="D30" s="72"/>
      <c r="E30" s="78">
        <f t="shared" si="0"/>
        <v>1254.1273529411762</v>
      </c>
      <c r="F30" s="79">
        <f t="shared" si="1"/>
        <v>1061.418609334462</v>
      </c>
      <c r="G30" s="80">
        <f t="shared" si="2"/>
        <v>192.7087436067143</v>
      </c>
      <c r="H30" s="81">
        <f t="shared" si="3"/>
        <v>1446.8360965478905</v>
      </c>
      <c r="I30" s="2">
        <f t="shared" si="5"/>
        <v>26</v>
      </c>
    </row>
    <row r="31" spans="2:9" ht="11.25">
      <c r="B31" s="22">
        <f t="shared" si="4"/>
        <v>2555</v>
      </c>
      <c r="C31" s="82">
        <v>1420.4999999999998</v>
      </c>
      <c r="D31" s="72"/>
      <c r="E31" s="78">
        <f t="shared" si="0"/>
        <v>1254.1273529411762</v>
      </c>
      <c r="F31" s="79">
        <f t="shared" si="1"/>
        <v>1061.418609334462</v>
      </c>
      <c r="G31" s="80">
        <f t="shared" si="2"/>
        <v>192.7087436067143</v>
      </c>
      <c r="H31" s="81">
        <f t="shared" si="3"/>
        <v>1446.8360965478905</v>
      </c>
      <c r="I31" s="2">
        <f t="shared" si="5"/>
        <v>27</v>
      </c>
    </row>
    <row r="32" spans="2:16" ht="12.75">
      <c r="B32" s="22">
        <f t="shared" si="4"/>
        <v>2556</v>
      </c>
      <c r="C32" s="82">
        <v>1222.5</v>
      </c>
      <c r="D32" s="72"/>
      <c r="E32" s="78">
        <f t="shared" si="0"/>
        <v>1254.1273529411762</v>
      </c>
      <c r="F32" s="79">
        <f t="shared" si="1"/>
        <v>1061.418609334462</v>
      </c>
      <c r="G32" s="80">
        <f t="shared" si="2"/>
        <v>192.7087436067143</v>
      </c>
      <c r="H32" s="81">
        <f t="shared" si="3"/>
        <v>1446.8360965478905</v>
      </c>
      <c r="I32" s="2">
        <f t="shared" si="5"/>
        <v>28</v>
      </c>
      <c r="P32"/>
    </row>
    <row r="33" spans="2:9" ht="11.25">
      <c r="B33" s="22">
        <f t="shared" si="4"/>
        <v>2557</v>
      </c>
      <c r="C33" s="82">
        <v>1133.2</v>
      </c>
      <c r="D33" s="72"/>
      <c r="E33" s="78">
        <f t="shared" si="0"/>
        <v>1254.1273529411762</v>
      </c>
      <c r="F33" s="79">
        <f t="shared" si="1"/>
        <v>1061.418609334462</v>
      </c>
      <c r="G33" s="80">
        <f t="shared" si="2"/>
        <v>192.7087436067143</v>
      </c>
      <c r="H33" s="81">
        <f t="shared" si="3"/>
        <v>1446.8360965478905</v>
      </c>
      <c r="I33" s="2">
        <f t="shared" si="5"/>
        <v>29</v>
      </c>
    </row>
    <row r="34" spans="2:9" ht="11.25">
      <c r="B34" s="22">
        <f t="shared" si="4"/>
        <v>2558</v>
      </c>
      <c r="C34" s="82">
        <v>1105.6299999999997</v>
      </c>
      <c r="D34" s="72"/>
      <c r="E34" s="78">
        <f t="shared" si="0"/>
        <v>1254.1273529411762</v>
      </c>
      <c r="F34" s="79">
        <f t="shared" si="1"/>
        <v>1061.418609334462</v>
      </c>
      <c r="G34" s="80">
        <f t="shared" si="2"/>
        <v>192.7087436067143</v>
      </c>
      <c r="H34" s="81">
        <f t="shared" si="3"/>
        <v>1446.8360965478905</v>
      </c>
      <c r="I34" s="2">
        <f t="shared" si="5"/>
        <v>30</v>
      </c>
    </row>
    <row r="35" spans="2:13" ht="11.25">
      <c r="B35" s="22">
        <f t="shared" si="4"/>
        <v>2559</v>
      </c>
      <c r="C35" s="77">
        <v>1098.4</v>
      </c>
      <c r="D35" s="72"/>
      <c r="E35" s="78">
        <f t="shared" si="0"/>
        <v>1254.1273529411762</v>
      </c>
      <c r="F35" s="79">
        <f t="shared" si="1"/>
        <v>1061.418609334462</v>
      </c>
      <c r="G35" s="80">
        <f t="shared" si="2"/>
        <v>192.7087436067143</v>
      </c>
      <c r="H35" s="81">
        <f t="shared" si="3"/>
        <v>1446.8360965478905</v>
      </c>
      <c r="I35" s="2">
        <f t="shared" si="5"/>
        <v>31</v>
      </c>
      <c r="K35" s="93"/>
      <c r="L35" s="93"/>
      <c r="M35" s="94"/>
    </row>
    <row r="36" spans="2:9" ht="11.25">
      <c r="B36" s="22">
        <v>2560</v>
      </c>
      <c r="C36" s="77">
        <v>1293.1</v>
      </c>
      <c r="D36" s="72"/>
      <c r="E36" s="78">
        <f t="shared" si="0"/>
        <v>1254.1273529411762</v>
      </c>
      <c r="F36" s="79">
        <f t="shared" si="1"/>
        <v>1061.418609334462</v>
      </c>
      <c r="G36" s="80">
        <f t="shared" si="2"/>
        <v>192.7087436067143</v>
      </c>
      <c r="H36" s="81">
        <f t="shared" si="3"/>
        <v>1446.8360965478905</v>
      </c>
      <c r="I36" s="2">
        <f>I35+1</f>
        <v>32</v>
      </c>
    </row>
    <row r="37" spans="2:9" ht="11.25">
      <c r="B37" s="22">
        <v>2561</v>
      </c>
      <c r="C37" s="77">
        <v>1315.3</v>
      </c>
      <c r="D37" s="72"/>
      <c r="E37" s="78">
        <f t="shared" si="0"/>
        <v>1254.1273529411762</v>
      </c>
      <c r="F37" s="79">
        <f t="shared" si="1"/>
        <v>1061.418609334462</v>
      </c>
      <c r="G37" s="80">
        <f t="shared" si="2"/>
        <v>192.7087436067143</v>
      </c>
      <c r="H37" s="81">
        <f t="shared" si="3"/>
        <v>1446.8360965478905</v>
      </c>
      <c r="I37" s="2">
        <v>33</v>
      </c>
    </row>
    <row r="38" spans="2:9" ht="11.25">
      <c r="B38" s="22">
        <v>2562</v>
      </c>
      <c r="C38" s="77">
        <v>966.5</v>
      </c>
      <c r="E38" s="78">
        <f t="shared" si="0"/>
        <v>1254.1273529411762</v>
      </c>
      <c r="F38" s="79">
        <f t="shared" si="1"/>
        <v>1061.418609334462</v>
      </c>
      <c r="G38" s="80">
        <f t="shared" si="2"/>
        <v>192.7087436067143</v>
      </c>
      <c r="H38" s="81">
        <f t="shared" si="3"/>
        <v>1446.8360965478905</v>
      </c>
      <c r="I38" s="2">
        <f>I37+1</f>
        <v>34</v>
      </c>
    </row>
    <row r="39" spans="2:14" ht="11.25">
      <c r="B39" s="91">
        <v>2563</v>
      </c>
      <c r="C39" s="92">
        <v>1176.1</v>
      </c>
      <c r="D39" s="95">
        <f>C39</f>
        <v>1176.1</v>
      </c>
      <c r="E39" s="78"/>
      <c r="F39" s="79"/>
      <c r="G39" s="80"/>
      <c r="H39" s="81"/>
      <c r="K39" s="99" t="s">
        <v>23</v>
      </c>
      <c r="L39" s="99"/>
      <c r="M39" s="99"/>
      <c r="N39" s="99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77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14" ht="11.25">
      <c r="B48" s="22"/>
      <c r="C48" s="82"/>
      <c r="D48" s="72"/>
      <c r="E48" s="78"/>
      <c r="F48" s="79"/>
      <c r="G48" s="80"/>
      <c r="H48" s="81"/>
      <c r="J48" s="23"/>
      <c r="K48" s="23"/>
      <c r="L48" s="23"/>
      <c r="M48" s="23"/>
      <c r="N48" s="23"/>
    </row>
    <row r="49" spans="2:14" ht="11.25">
      <c r="B49" s="22"/>
      <c r="C49" s="82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1.25">
      <c r="B50" s="22"/>
      <c r="C50" s="87"/>
      <c r="D50" s="72"/>
      <c r="E50" s="78"/>
      <c r="F50" s="79"/>
      <c r="G50" s="80"/>
      <c r="H50" s="81"/>
      <c r="J50" s="30"/>
      <c r="K50" s="30"/>
      <c r="L50" s="30"/>
      <c r="M50" s="30"/>
      <c r="N50" s="23"/>
    </row>
    <row r="51" spans="2:14" ht="11.25">
      <c r="B51" s="22"/>
      <c r="C51" s="87"/>
      <c r="D51" s="72"/>
      <c r="E51" s="78"/>
      <c r="F51" s="79"/>
      <c r="G51" s="80"/>
      <c r="H51" s="81"/>
      <c r="J51" s="31"/>
      <c r="K51" s="28"/>
      <c r="L51" s="31"/>
      <c r="M51" s="32"/>
      <c r="N51" s="23"/>
    </row>
    <row r="52" spans="2:13" ht="11.25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1.25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1.25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9"/>
      <c r="C87" s="87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9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2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2"/>
      <c r="C94" s="87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36"/>
      <c r="C95" s="88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66"/>
      <c r="D96" s="21"/>
      <c r="E96" s="24"/>
      <c r="F96" s="25"/>
      <c r="G96" s="26"/>
      <c r="H96" s="27"/>
      <c r="J96" s="33"/>
      <c r="K96" s="34"/>
      <c r="L96" s="33"/>
      <c r="M96" s="35"/>
    </row>
    <row r="97" spans="2:13" ht="11.25">
      <c r="B97" s="37"/>
      <c r="C97" s="67"/>
      <c r="D97" s="21"/>
      <c r="E97" s="38"/>
      <c r="F97" s="39"/>
      <c r="G97" s="40"/>
      <c r="H97" s="41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1:17" ht="16.5" customHeight="1">
      <c r="A100" s="23"/>
      <c r="B100" s="45"/>
      <c r="C100" s="46"/>
      <c r="D100" s="23"/>
      <c r="E100" s="23"/>
      <c r="F100" s="23"/>
      <c r="G100" s="23"/>
      <c r="H100" s="23"/>
      <c r="I100" s="23"/>
      <c r="J100" s="23"/>
      <c r="K100" s="23"/>
      <c r="Q100" s="43"/>
    </row>
    <row r="101" spans="1:11" ht="15.75" customHeight="1">
      <c r="A101" s="23"/>
      <c r="B101" s="47" t="s">
        <v>8</v>
      </c>
      <c r="C101" s="68">
        <f>AVERAGE(C5:C38)</f>
        <v>1254.1273529411762</v>
      </c>
      <c r="D101" s="48"/>
      <c r="E101" s="45"/>
      <c r="F101" s="45"/>
      <c r="G101" s="23"/>
      <c r="H101" s="49" t="s">
        <v>8</v>
      </c>
      <c r="I101" s="50" t="s">
        <v>21</v>
      </c>
      <c r="J101" s="51"/>
      <c r="K101" s="52"/>
    </row>
    <row r="102" spans="1:11" ht="15.75" customHeight="1">
      <c r="A102" s="23"/>
      <c r="B102" s="53" t="s">
        <v>10</v>
      </c>
      <c r="C102" s="69">
        <f>STDEV(C5:C38)</f>
        <v>192.7087436067143</v>
      </c>
      <c r="D102" s="48"/>
      <c r="E102" s="45"/>
      <c r="F102" s="45"/>
      <c r="G102" s="23"/>
      <c r="H102" s="55" t="s">
        <v>10</v>
      </c>
      <c r="I102" s="56" t="s">
        <v>12</v>
      </c>
      <c r="J102" s="57"/>
      <c r="K102" s="58"/>
    </row>
    <row r="103" spans="1:15" ht="15.75" customHeight="1">
      <c r="A103" s="45"/>
      <c r="B103" s="53" t="s">
        <v>13</v>
      </c>
      <c r="C103" s="54">
        <f>C102/C101</f>
        <v>0.15365962886845125</v>
      </c>
      <c r="D103" s="48"/>
      <c r="E103" s="59">
        <f>C103*100</f>
        <v>15.365962886845125</v>
      </c>
      <c r="F103" s="45" t="s">
        <v>2</v>
      </c>
      <c r="G103" s="23"/>
      <c r="H103" s="55" t="s">
        <v>13</v>
      </c>
      <c r="I103" s="56" t="s">
        <v>14</v>
      </c>
      <c r="J103" s="57"/>
      <c r="K103" s="58"/>
      <c r="M103" s="65" t="s">
        <v>19</v>
      </c>
      <c r="N103" s="90">
        <f>C109-C110-C111</f>
        <v>23</v>
      </c>
      <c r="O103" s="2" t="s">
        <v>0</v>
      </c>
    </row>
    <row r="104" spans="1:15" ht="15.75" customHeight="1">
      <c r="A104" s="45"/>
      <c r="B104" s="53" t="s">
        <v>9</v>
      </c>
      <c r="C104" s="69">
        <f>C101-C102</f>
        <v>1061.418609334462</v>
      </c>
      <c r="D104" s="48"/>
      <c r="E104" s="45"/>
      <c r="F104" s="45"/>
      <c r="G104" s="23"/>
      <c r="H104" s="55" t="s">
        <v>9</v>
      </c>
      <c r="I104" s="56" t="s">
        <v>15</v>
      </c>
      <c r="J104" s="57"/>
      <c r="K104" s="58"/>
      <c r="M104" s="65" t="s">
        <v>18</v>
      </c>
      <c r="N104" s="90">
        <f>C110</f>
        <v>6</v>
      </c>
      <c r="O104" s="2" t="s">
        <v>0</v>
      </c>
    </row>
    <row r="105" spans="1:15" ht="15.75" customHeight="1">
      <c r="A105" s="45"/>
      <c r="B105" s="60" t="s">
        <v>11</v>
      </c>
      <c r="C105" s="70">
        <f>C101+C102</f>
        <v>1446.8360965478905</v>
      </c>
      <c r="D105" s="48"/>
      <c r="E105" s="45"/>
      <c r="F105" s="45"/>
      <c r="G105" s="23"/>
      <c r="H105" s="61" t="s">
        <v>11</v>
      </c>
      <c r="I105" s="62" t="s">
        <v>16</v>
      </c>
      <c r="J105" s="63"/>
      <c r="K105" s="64"/>
      <c r="M105" s="65" t="s">
        <v>17</v>
      </c>
      <c r="N105" s="90">
        <f>C111</f>
        <v>5</v>
      </c>
      <c r="O105" s="2" t="s">
        <v>0</v>
      </c>
    </row>
    <row r="106" spans="1:6" ht="17.25" customHeight="1">
      <c r="A106" s="42"/>
      <c r="C106" s="42"/>
      <c r="D106" s="42"/>
      <c r="E106" s="42"/>
      <c r="F106" s="42"/>
    </row>
    <row r="107" spans="1:3" ht="11.25">
      <c r="A107" s="42"/>
      <c r="C107" s="42"/>
    </row>
    <row r="108" ht="11.25">
      <c r="A108" s="42"/>
    </row>
    <row r="109" ht="11.25">
      <c r="C109" s="2">
        <f>MAX(I5:I97)</f>
        <v>34</v>
      </c>
    </row>
    <row r="110" ht="11.25">
      <c r="C110" s="89">
        <f>COUNTIF(C5:C38,"&gt;1447")</f>
        <v>6</v>
      </c>
    </row>
    <row r="111" ht="11.25">
      <c r="C111" s="89">
        <f>COUNTIF(C5:C38,"&lt;1061")</f>
        <v>5</v>
      </c>
    </row>
  </sheetData>
  <sheetProtection/>
  <mergeCells count="2">
    <mergeCell ref="B2:B4"/>
    <mergeCell ref="K39:N3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2016-07-22T09:04:33Z</cp:lastPrinted>
  <dcterms:created xsi:type="dcterms:W3CDTF">2016-04-07T02:09:12Z</dcterms:created>
  <dcterms:modified xsi:type="dcterms:W3CDTF">2021-04-23T08:01:31Z</dcterms:modified>
  <cp:category/>
  <cp:version/>
  <cp:contentType/>
  <cp:contentStatus/>
</cp:coreProperties>
</file>