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P.76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<sst xmlns="http://schemas.openxmlformats.org/spreadsheetml/2006/main" count="38" uniqueCount="23">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</sst>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63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375"/>
          <c:w val="0.8775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P.76'!$B$5:$B$26</c:f>
              <c:numCache>
                <c:ptCount val="22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'std. - P.76'!$C$5:$C$26</c:f>
              <c:numCache>
                <c:ptCount val="22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</c:v>
                </c:pt>
                <c:pt idx="12">
                  <c:v>988.5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  <c:pt idx="17">
                  <c:v>1249</c:v>
                </c:pt>
                <c:pt idx="18">
                  <c:v>1434</c:v>
                </c:pt>
                <c:pt idx="19">
                  <c:v>1267</c:v>
                </c:pt>
              </c:numCache>
            </c:numRef>
          </c:val>
        </c:ser>
        <c:gapWidth val="100"/>
        <c:axId val="22469764"/>
        <c:axId val="901285"/>
      </c:barChart>
      <c:lineChart>
        <c:grouping val="standard"/>
        <c:varyColors val="0"/>
        <c:ser>
          <c:idx val="1"/>
          <c:order val="1"/>
          <c:tx>
            <c:v>ค่าเฉลี่ย  (2547 - 2565 )อยู่ระหว่างค่า+- SD 14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P.76'!$E$5:$E$26</c:f>
              <c:numCache>
                <c:ptCount val="22"/>
                <c:pt idx="0">
                  <c:v>1107.5052631578947</c:v>
                </c:pt>
                <c:pt idx="1">
                  <c:v>1107.5052631578947</c:v>
                </c:pt>
                <c:pt idx="2">
                  <c:v>1107.5052631578947</c:v>
                </c:pt>
                <c:pt idx="3">
                  <c:v>1107.5052631578947</c:v>
                </c:pt>
                <c:pt idx="4">
                  <c:v>1107.5052631578947</c:v>
                </c:pt>
                <c:pt idx="5">
                  <c:v>1107.5052631578947</c:v>
                </c:pt>
                <c:pt idx="6">
                  <c:v>1107.5052631578947</c:v>
                </c:pt>
                <c:pt idx="7">
                  <c:v>1107.5052631578947</c:v>
                </c:pt>
                <c:pt idx="8">
                  <c:v>1107.5052631578947</c:v>
                </c:pt>
                <c:pt idx="9">
                  <c:v>1107.5052631578947</c:v>
                </c:pt>
                <c:pt idx="10">
                  <c:v>1107.5052631578947</c:v>
                </c:pt>
                <c:pt idx="11">
                  <c:v>1107.5052631578947</c:v>
                </c:pt>
                <c:pt idx="12">
                  <c:v>1107.5052631578947</c:v>
                </c:pt>
                <c:pt idx="13">
                  <c:v>1107.5052631578947</c:v>
                </c:pt>
                <c:pt idx="14">
                  <c:v>1107.5052631578947</c:v>
                </c:pt>
                <c:pt idx="15">
                  <c:v>1107.5052631578947</c:v>
                </c:pt>
                <c:pt idx="16">
                  <c:v>1107.5052631578947</c:v>
                </c:pt>
                <c:pt idx="17">
                  <c:v>1107.5052631578947</c:v>
                </c:pt>
                <c:pt idx="18">
                  <c:v>1107.5052631578947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P.76'!$H$5:$H$26</c:f>
              <c:numCache>
                <c:ptCount val="22"/>
                <c:pt idx="0">
                  <c:v>1333.385384937578</c:v>
                </c:pt>
                <c:pt idx="1">
                  <c:v>1333.385384937578</c:v>
                </c:pt>
                <c:pt idx="2">
                  <c:v>1333.385384937578</c:v>
                </c:pt>
                <c:pt idx="3">
                  <c:v>1333.385384937578</c:v>
                </c:pt>
                <c:pt idx="4">
                  <c:v>1333.385384937578</c:v>
                </c:pt>
                <c:pt idx="5">
                  <c:v>1333.385384937578</c:v>
                </c:pt>
                <c:pt idx="6">
                  <c:v>1333.385384937578</c:v>
                </c:pt>
                <c:pt idx="7">
                  <c:v>1333.385384937578</c:v>
                </c:pt>
                <c:pt idx="8">
                  <c:v>1333.385384937578</c:v>
                </c:pt>
                <c:pt idx="9">
                  <c:v>1333.385384937578</c:v>
                </c:pt>
                <c:pt idx="10">
                  <c:v>1333.385384937578</c:v>
                </c:pt>
                <c:pt idx="11">
                  <c:v>1333.385384937578</c:v>
                </c:pt>
                <c:pt idx="12">
                  <c:v>1333.385384937578</c:v>
                </c:pt>
                <c:pt idx="13">
                  <c:v>1333.385384937578</c:v>
                </c:pt>
                <c:pt idx="14">
                  <c:v>1333.385384937578</c:v>
                </c:pt>
                <c:pt idx="15">
                  <c:v>1333.385384937578</c:v>
                </c:pt>
                <c:pt idx="16">
                  <c:v>1333.385384937578</c:v>
                </c:pt>
                <c:pt idx="17">
                  <c:v>1333.385384937578</c:v>
                </c:pt>
                <c:pt idx="18">
                  <c:v>1333.385384937578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P.76'!$F$5:$F$26</c:f>
              <c:numCache>
                <c:ptCount val="22"/>
                <c:pt idx="0">
                  <c:v>881.6251413782112</c:v>
                </c:pt>
                <c:pt idx="1">
                  <c:v>881.6251413782112</c:v>
                </c:pt>
                <c:pt idx="2">
                  <c:v>881.6251413782112</c:v>
                </c:pt>
                <c:pt idx="3">
                  <c:v>881.6251413782112</c:v>
                </c:pt>
                <c:pt idx="4">
                  <c:v>881.6251413782112</c:v>
                </c:pt>
                <c:pt idx="5">
                  <c:v>881.6251413782112</c:v>
                </c:pt>
                <c:pt idx="6">
                  <c:v>881.6251413782112</c:v>
                </c:pt>
                <c:pt idx="7">
                  <c:v>881.6251413782112</c:v>
                </c:pt>
                <c:pt idx="8">
                  <c:v>881.6251413782112</c:v>
                </c:pt>
                <c:pt idx="9">
                  <c:v>881.6251413782112</c:v>
                </c:pt>
                <c:pt idx="10">
                  <c:v>881.6251413782112</c:v>
                </c:pt>
                <c:pt idx="11">
                  <c:v>881.6251413782112</c:v>
                </c:pt>
                <c:pt idx="12">
                  <c:v>881.6251413782112</c:v>
                </c:pt>
                <c:pt idx="13">
                  <c:v>881.6251413782112</c:v>
                </c:pt>
                <c:pt idx="14">
                  <c:v>881.6251413782112</c:v>
                </c:pt>
                <c:pt idx="15">
                  <c:v>881.6251413782112</c:v>
                </c:pt>
                <c:pt idx="16">
                  <c:v>881.6251413782112</c:v>
                </c:pt>
                <c:pt idx="17">
                  <c:v>881.6251413782112</c:v>
                </c:pt>
                <c:pt idx="18">
                  <c:v>881.6251413782112</c:v>
                </c:pt>
              </c:numCache>
            </c:numRef>
          </c:val>
          <c:smooth val="0"/>
        </c:ser>
        <c:axId val="22469764"/>
        <c:axId val="901285"/>
      </c:lineChart>
      <c:catAx>
        <c:axId val="22469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901285"/>
        <c:crossesAt val="0"/>
        <c:auto val="1"/>
        <c:lblOffset val="100"/>
        <c:tickLblSkip val="1"/>
        <c:noMultiLvlLbl val="0"/>
      </c:catAx>
      <c:valAx>
        <c:axId val="90128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2469764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944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467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20425"/>
          <c:w val="0.8745"/>
          <c:h val="0.704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P.76'!$B$5:$B$27</c:f>
              <c:numCache>
                <c:ptCount val="23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'std. - P.76'!$C$5:$C$27</c:f>
              <c:numCache>
                <c:ptCount val="23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</c:v>
                </c:pt>
                <c:pt idx="12">
                  <c:v>988.5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  <c:pt idx="17">
                  <c:v>1249</c:v>
                </c:pt>
                <c:pt idx="18">
                  <c:v>1434</c:v>
                </c:pt>
                <c:pt idx="19">
                  <c:v>1267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(2547 - 2565 )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P.76'!$B$5:$B$27</c:f>
              <c:numCache>
                <c:ptCount val="23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'std. - P.76'!$E$5:$E$26</c:f>
              <c:numCache>
                <c:ptCount val="22"/>
                <c:pt idx="0">
                  <c:v>1107.5052631578947</c:v>
                </c:pt>
                <c:pt idx="1">
                  <c:v>1107.5052631578947</c:v>
                </c:pt>
                <c:pt idx="2">
                  <c:v>1107.5052631578947</c:v>
                </c:pt>
                <c:pt idx="3">
                  <c:v>1107.5052631578947</c:v>
                </c:pt>
                <c:pt idx="4">
                  <c:v>1107.5052631578947</c:v>
                </c:pt>
                <c:pt idx="5">
                  <c:v>1107.5052631578947</c:v>
                </c:pt>
                <c:pt idx="6">
                  <c:v>1107.5052631578947</c:v>
                </c:pt>
                <c:pt idx="7">
                  <c:v>1107.5052631578947</c:v>
                </c:pt>
                <c:pt idx="8">
                  <c:v>1107.5052631578947</c:v>
                </c:pt>
                <c:pt idx="9">
                  <c:v>1107.5052631578947</c:v>
                </c:pt>
                <c:pt idx="10">
                  <c:v>1107.5052631578947</c:v>
                </c:pt>
                <c:pt idx="11">
                  <c:v>1107.5052631578947</c:v>
                </c:pt>
                <c:pt idx="12">
                  <c:v>1107.5052631578947</c:v>
                </c:pt>
                <c:pt idx="13">
                  <c:v>1107.5052631578947</c:v>
                </c:pt>
                <c:pt idx="14">
                  <c:v>1107.5052631578947</c:v>
                </c:pt>
                <c:pt idx="15">
                  <c:v>1107.5052631578947</c:v>
                </c:pt>
                <c:pt idx="16">
                  <c:v>1107.5052631578947</c:v>
                </c:pt>
                <c:pt idx="17">
                  <c:v>1107.5052631578947</c:v>
                </c:pt>
                <c:pt idx="18">
                  <c:v>1107.5052631578947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P.76'!$B$5:$B$27</c:f>
              <c:numCache>
                <c:ptCount val="23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'std. - P.76'!$D$5:$D$27</c:f>
              <c:numCache>
                <c:ptCount val="23"/>
                <c:pt idx="19">
                  <c:v>1267</c:v>
                </c:pt>
              </c:numCache>
            </c:numRef>
          </c:val>
          <c:smooth val="0"/>
        </c:ser>
        <c:marker val="1"/>
        <c:axId val="8111566"/>
        <c:axId val="5895231"/>
      </c:lineChart>
      <c:catAx>
        <c:axId val="811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895231"/>
        <c:crossesAt val="0"/>
        <c:auto val="1"/>
        <c:lblOffset val="100"/>
        <c:tickLblSkip val="1"/>
        <c:noMultiLvlLbl val="0"/>
      </c:catAx>
      <c:valAx>
        <c:axId val="589523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111566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0.4585</cdr:x>
      <cdr:y>0.4995</cdr:y>
    </cdr:from>
    <cdr:to>
      <cdr:x>0.58975</cdr:x>
      <cdr:y>0.5385</cdr:y>
    </cdr:to>
    <cdr:sp>
      <cdr:nvSpPr>
        <cdr:cNvPr id="1" name="TextBox 1"/>
        <cdr:cNvSpPr txBox="1">
          <a:spLocks noChangeArrowheads="1"/>
        </cdr:cNvSpPr>
      </cdr:nvSpPr>
      <cdr:spPr>
        <a:xfrm>
          <a:off x="4010025" y="3181350"/>
          <a:ext cx="11525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108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0.529</cdr:x>
      <cdr:y>0.43975</cdr:y>
    </cdr:from>
    <cdr:to>
      <cdr:x>0.6685</cdr:x>
      <cdr:y>0.4805</cdr:y>
    </cdr:to>
    <cdr:sp>
      <cdr:nvSpPr>
        <cdr:cNvPr id="2" name="TextBox 1"/>
        <cdr:cNvSpPr txBox="1">
          <a:spLocks noChangeArrowheads="1"/>
        </cdr:cNvSpPr>
      </cdr:nvSpPr>
      <cdr:spPr>
        <a:xfrm>
          <a:off x="4629150" y="2800350"/>
          <a:ext cx="12192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0.256</cdr:x>
      <cdr:y>0.60525</cdr:y>
    </cdr:from>
    <cdr:to>
      <cdr:x>0.39625</cdr:x>
      <cdr:y>0.6455</cdr:y>
    </cdr:to>
    <cdr:sp>
      <cdr:nvSpPr>
        <cdr:cNvPr id="3" name="TextBox 1"/>
        <cdr:cNvSpPr txBox="1">
          <a:spLocks noChangeArrowheads="1"/>
        </cdr:cNvSpPr>
      </cdr:nvSpPr>
      <cdr:spPr>
        <a:xfrm>
          <a:off x="2238375" y="3857625"/>
          <a:ext cx="1228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0.2115</cdr:x>
      <cdr:y>0.4045</cdr:y>
    </cdr:from>
    <cdr:to>
      <cdr:x>0.25225</cdr:x>
      <cdr:y>0.54625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47850" y="2581275"/>
          <a:ext cx="352425" cy="9048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85;&#3623;&#3591;-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กวง"/>
      <sheetName val="แผนภูมิแท่ง"/>
      <sheetName val="แผนภูมิเส้น"/>
    </sheetNames>
    <sheetDataSet>
      <sheetData sheetId="0">
        <row r="60">
          <cell r="K60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4">
      <selection activeCell="C77" sqref="C7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2547</v>
      </c>
      <c r="C5" s="59">
        <v>887.7</v>
      </c>
      <c r="D5" s="60"/>
      <c r="E5" s="61">
        <f aca="true" t="shared" si="0" ref="E5:E23">$C$75</f>
        <v>1107.5052631578947</v>
      </c>
      <c r="F5" s="62">
        <f aca="true" t="shared" si="1" ref="F5:F23">+$C$78</f>
        <v>881.6251413782112</v>
      </c>
      <c r="G5" s="63">
        <f aca="true" t="shared" si="2" ref="G5:G23">$C$76</f>
        <v>225.88012177968344</v>
      </c>
      <c r="H5" s="64">
        <f aca="true" t="shared" si="3" ref="H5:H23">+$C$79</f>
        <v>1333.385384937578</v>
      </c>
      <c r="I5" s="2">
        <v>1</v>
      </c>
    </row>
    <row r="6" spans="2:9" ht="11.25">
      <c r="B6" s="22">
        <f aca="true" t="shared" si="4" ref="B6:B17">B5+1</f>
        <v>2548</v>
      </c>
      <c r="C6" s="65">
        <v>912.8</v>
      </c>
      <c r="D6" s="60"/>
      <c r="E6" s="66">
        <f t="shared" si="0"/>
        <v>1107.5052631578947</v>
      </c>
      <c r="F6" s="67">
        <f t="shared" si="1"/>
        <v>881.6251413782112</v>
      </c>
      <c r="G6" s="68">
        <f t="shared" si="2"/>
        <v>225.88012177968344</v>
      </c>
      <c r="H6" s="69">
        <f t="shared" si="3"/>
        <v>1333.385384937578</v>
      </c>
      <c r="I6" s="2">
        <f>I5+1</f>
        <v>2</v>
      </c>
    </row>
    <row r="7" spans="2:9" ht="11.25">
      <c r="B7" s="22">
        <f t="shared" si="4"/>
        <v>2549</v>
      </c>
      <c r="C7" s="65">
        <v>1219.1</v>
      </c>
      <c r="D7" s="60"/>
      <c r="E7" s="66">
        <f t="shared" si="0"/>
        <v>1107.5052631578947</v>
      </c>
      <c r="F7" s="67">
        <f t="shared" si="1"/>
        <v>881.6251413782112</v>
      </c>
      <c r="G7" s="68">
        <f t="shared" si="2"/>
        <v>225.88012177968344</v>
      </c>
      <c r="H7" s="69">
        <f t="shared" si="3"/>
        <v>1333.385384937578</v>
      </c>
      <c r="I7" s="2">
        <f aca="true" t="shared" si="5" ref="I7:I20">I6+1</f>
        <v>3</v>
      </c>
    </row>
    <row r="8" spans="2:9" ht="11.25">
      <c r="B8" s="22">
        <f t="shared" si="4"/>
        <v>2550</v>
      </c>
      <c r="C8" s="65">
        <v>1051.8</v>
      </c>
      <c r="D8" s="60"/>
      <c r="E8" s="66">
        <f t="shared" si="0"/>
        <v>1107.5052631578947</v>
      </c>
      <c r="F8" s="67">
        <f t="shared" si="1"/>
        <v>881.6251413782112</v>
      </c>
      <c r="G8" s="68">
        <f t="shared" si="2"/>
        <v>225.88012177968344</v>
      </c>
      <c r="H8" s="69">
        <f t="shared" si="3"/>
        <v>1333.385384937578</v>
      </c>
      <c r="I8" s="2">
        <f t="shared" si="5"/>
        <v>4</v>
      </c>
    </row>
    <row r="9" spans="2:9" ht="11.25">
      <c r="B9" s="22">
        <f t="shared" si="4"/>
        <v>2551</v>
      </c>
      <c r="C9" s="65">
        <v>1303.8</v>
      </c>
      <c r="D9" s="60"/>
      <c r="E9" s="66">
        <f t="shared" si="0"/>
        <v>1107.5052631578947</v>
      </c>
      <c r="F9" s="67">
        <f t="shared" si="1"/>
        <v>881.6251413782112</v>
      </c>
      <c r="G9" s="68">
        <f t="shared" si="2"/>
        <v>225.88012177968344</v>
      </c>
      <c r="H9" s="69">
        <f t="shared" si="3"/>
        <v>1333.385384937578</v>
      </c>
      <c r="I9" s="2">
        <f t="shared" si="5"/>
        <v>5</v>
      </c>
    </row>
    <row r="10" spans="2:9" ht="11.25">
      <c r="B10" s="22">
        <f t="shared" si="4"/>
        <v>2552</v>
      </c>
      <c r="C10" s="65">
        <v>1024</v>
      </c>
      <c r="D10" s="60"/>
      <c r="E10" s="66">
        <f t="shared" si="0"/>
        <v>1107.5052631578947</v>
      </c>
      <c r="F10" s="67">
        <f t="shared" si="1"/>
        <v>881.6251413782112</v>
      </c>
      <c r="G10" s="68">
        <f t="shared" si="2"/>
        <v>225.88012177968344</v>
      </c>
      <c r="H10" s="69">
        <f t="shared" si="3"/>
        <v>1333.385384937578</v>
      </c>
      <c r="I10" s="2">
        <f t="shared" si="5"/>
        <v>6</v>
      </c>
    </row>
    <row r="11" spans="2:9" ht="11.25">
      <c r="B11" s="22">
        <f t="shared" si="4"/>
        <v>2553</v>
      </c>
      <c r="C11" s="65">
        <v>1457.2</v>
      </c>
      <c r="D11" s="60"/>
      <c r="E11" s="66">
        <f t="shared" si="0"/>
        <v>1107.5052631578947</v>
      </c>
      <c r="F11" s="67">
        <f t="shared" si="1"/>
        <v>881.6251413782112</v>
      </c>
      <c r="G11" s="68">
        <f t="shared" si="2"/>
        <v>225.88012177968344</v>
      </c>
      <c r="H11" s="69">
        <f t="shared" si="3"/>
        <v>1333.385384937578</v>
      </c>
      <c r="I11" s="2">
        <f t="shared" si="5"/>
        <v>7</v>
      </c>
    </row>
    <row r="12" spans="2:9" ht="11.25">
      <c r="B12" s="22">
        <f t="shared" si="4"/>
        <v>2554</v>
      </c>
      <c r="C12" s="65">
        <v>1495.9999999999998</v>
      </c>
      <c r="D12" s="60"/>
      <c r="E12" s="66">
        <f t="shared" si="0"/>
        <v>1107.5052631578947</v>
      </c>
      <c r="F12" s="67">
        <f t="shared" si="1"/>
        <v>881.6251413782112</v>
      </c>
      <c r="G12" s="68">
        <f t="shared" si="2"/>
        <v>225.88012177968344</v>
      </c>
      <c r="H12" s="69">
        <f t="shared" si="3"/>
        <v>1333.385384937578</v>
      </c>
      <c r="I12" s="2">
        <f t="shared" si="5"/>
        <v>8</v>
      </c>
    </row>
    <row r="13" spans="2:9" ht="11.25">
      <c r="B13" s="22">
        <f t="shared" si="4"/>
        <v>2555</v>
      </c>
      <c r="C13" s="65">
        <v>960.5999999999998</v>
      </c>
      <c r="D13" s="60"/>
      <c r="E13" s="66">
        <f t="shared" si="0"/>
        <v>1107.5052631578947</v>
      </c>
      <c r="F13" s="67">
        <f t="shared" si="1"/>
        <v>881.6251413782112</v>
      </c>
      <c r="G13" s="68">
        <f t="shared" si="2"/>
        <v>225.88012177968344</v>
      </c>
      <c r="H13" s="69">
        <f t="shared" si="3"/>
        <v>1333.385384937578</v>
      </c>
      <c r="I13" s="2">
        <f t="shared" si="5"/>
        <v>9</v>
      </c>
    </row>
    <row r="14" spans="2:13" ht="11.25">
      <c r="B14" s="22">
        <f t="shared" si="4"/>
        <v>2556</v>
      </c>
      <c r="C14" s="65">
        <v>1060.6999999999998</v>
      </c>
      <c r="D14" s="60"/>
      <c r="E14" s="66">
        <f t="shared" si="0"/>
        <v>1107.5052631578947</v>
      </c>
      <c r="F14" s="67">
        <f t="shared" si="1"/>
        <v>881.6251413782112</v>
      </c>
      <c r="G14" s="68">
        <f t="shared" si="2"/>
        <v>225.88012177968344</v>
      </c>
      <c r="H14" s="69">
        <f t="shared" si="3"/>
        <v>1333.385384937578</v>
      </c>
      <c r="I14" s="2">
        <f t="shared" si="5"/>
        <v>10</v>
      </c>
      <c r="K14" s="80"/>
      <c r="L14" s="80"/>
      <c r="M14" s="80"/>
    </row>
    <row r="15" spans="2:9" ht="11.25">
      <c r="B15" s="22">
        <f t="shared" si="4"/>
        <v>2557</v>
      </c>
      <c r="C15" s="65">
        <v>966.4</v>
      </c>
      <c r="D15" s="60"/>
      <c r="E15" s="66">
        <f t="shared" si="0"/>
        <v>1107.5052631578947</v>
      </c>
      <c r="F15" s="67">
        <f t="shared" si="1"/>
        <v>881.6251413782112</v>
      </c>
      <c r="G15" s="68">
        <f t="shared" si="2"/>
        <v>225.88012177968344</v>
      </c>
      <c r="H15" s="69">
        <f t="shared" si="3"/>
        <v>1333.385384937578</v>
      </c>
      <c r="I15" s="2">
        <f t="shared" si="5"/>
        <v>11</v>
      </c>
    </row>
    <row r="16" spans="2:9" ht="11.25">
      <c r="B16" s="22">
        <f t="shared" si="4"/>
        <v>2558</v>
      </c>
      <c r="C16" s="65">
        <v>888.4</v>
      </c>
      <c r="D16" s="60"/>
      <c r="E16" s="66">
        <f t="shared" si="0"/>
        <v>1107.5052631578947</v>
      </c>
      <c r="F16" s="67">
        <f t="shared" si="1"/>
        <v>881.6251413782112</v>
      </c>
      <c r="G16" s="68">
        <f t="shared" si="2"/>
        <v>225.88012177968344</v>
      </c>
      <c r="H16" s="69">
        <f t="shared" si="3"/>
        <v>1333.385384937578</v>
      </c>
      <c r="I16" s="2">
        <f t="shared" si="5"/>
        <v>12</v>
      </c>
    </row>
    <row r="17" spans="2:13" ht="11.25">
      <c r="B17" s="22">
        <f t="shared" si="4"/>
        <v>2559</v>
      </c>
      <c r="C17" s="65">
        <v>988.5</v>
      </c>
      <c r="D17" s="60"/>
      <c r="E17" s="66">
        <f t="shared" si="0"/>
        <v>1107.5052631578947</v>
      </c>
      <c r="F17" s="67">
        <f t="shared" si="1"/>
        <v>881.6251413782112</v>
      </c>
      <c r="G17" s="68">
        <f t="shared" si="2"/>
        <v>225.88012177968344</v>
      </c>
      <c r="H17" s="69">
        <f t="shared" si="3"/>
        <v>1333.385384937578</v>
      </c>
      <c r="I17" s="2">
        <f t="shared" si="5"/>
        <v>13</v>
      </c>
      <c r="K17" s="81"/>
      <c r="L17" s="81"/>
      <c r="M17" s="81"/>
    </row>
    <row r="18" spans="2:9" ht="11.25">
      <c r="B18" s="22">
        <v>2560</v>
      </c>
      <c r="C18" s="65">
        <v>1436.4</v>
      </c>
      <c r="D18" s="60"/>
      <c r="E18" s="66">
        <f t="shared" si="0"/>
        <v>1107.5052631578947</v>
      </c>
      <c r="F18" s="67">
        <f t="shared" si="1"/>
        <v>881.6251413782112</v>
      </c>
      <c r="G18" s="68">
        <f t="shared" si="2"/>
        <v>225.88012177968344</v>
      </c>
      <c r="H18" s="69">
        <f t="shared" si="3"/>
        <v>1333.385384937578</v>
      </c>
      <c r="I18" s="2">
        <f t="shared" si="5"/>
        <v>14</v>
      </c>
    </row>
    <row r="19" spans="2:9" ht="11.25">
      <c r="B19" s="22">
        <v>2561</v>
      </c>
      <c r="C19" s="65">
        <v>1024.8</v>
      </c>
      <c r="D19" s="60"/>
      <c r="E19" s="66">
        <f t="shared" si="0"/>
        <v>1107.5052631578947</v>
      </c>
      <c r="F19" s="67">
        <f t="shared" si="1"/>
        <v>881.6251413782112</v>
      </c>
      <c r="G19" s="68">
        <f t="shared" si="2"/>
        <v>225.88012177968344</v>
      </c>
      <c r="H19" s="69">
        <f t="shared" si="3"/>
        <v>1333.385384937578</v>
      </c>
      <c r="I19" s="2">
        <f t="shared" si="5"/>
        <v>15</v>
      </c>
    </row>
    <row r="20" spans="2:9" ht="11.25">
      <c r="B20" s="22">
        <v>2562</v>
      </c>
      <c r="C20" s="65">
        <v>777.3</v>
      </c>
      <c r="E20" s="66">
        <f t="shared" si="0"/>
        <v>1107.5052631578947</v>
      </c>
      <c r="F20" s="67">
        <f t="shared" si="1"/>
        <v>881.6251413782112</v>
      </c>
      <c r="G20" s="68">
        <f t="shared" si="2"/>
        <v>225.88012177968344</v>
      </c>
      <c r="H20" s="69">
        <f t="shared" si="3"/>
        <v>1333.385384937578</v>
      </c>
      <c r="I20" s="2">
        <f t="shared" si="5"/>
        <v>16</v>
      </c>
    </row>
    <row r="21" spans="2:9" ht="11.25">
      <c r="B21" s="22">
        <v>2563</v>
      </c>
      <c r="C21" s="65">
        <v>904.1</v>
      </c>
      <c r="D21" s="60"/>
      <c r="E21" s="66">
        <f t="shared" si="0"/>
        <v>1107.5052631578947</v>
      </c>
      <c r="F21" s="67">
        <f t="shared" si="1"/>
        <v>881.6251413782112</v>
      </c>
      <c r="G21" s="68">
        <f t="shared" si="2"/>
        <v>225.88012177968344</v>
      </c>
      <c r="H21" s="69">
        <f t="shared" si="3"/>
        <v>1333.385384937578</v>
      </c>
      <c r="I21" s="2">
        <f>I20+1</f>
        <v>17</v>
      </c>
    </row>
    <row r="22" spans="2:14" ht="11.25">
      <c r="B22" s="22">
        <v>2564</v>
      </c>
      <c r="C22" s="65">
        <v>1249</v>
      </c>
      <c r="D22" s="60"/>
      <c r="E22" s="66">
        <f t="shared" si="0"/>
        <v>1107.5052631578947</v>
      </c>
      <c r="F22" s="67">
        <f t="shared" si="1"/>
        <v>881.6251413782112</v>
      </c>
      <c r="G22" s="68">
        <f t="shared" si="2"/>
        <v>225.88012177968344</v>
      </c>
      <c r="H22" s="69">
        <f t="shared" si="3"/>
        <v>1333.385384937578</v>
      </c>
      <c r="I22" s="2">
        <f>I21+1</f>
        <v>18</v>
      </c>
      <c r="K22" s="88" t="str">
        <f>'[1]std. - เขื่อนแม่กวง'!$K$60:$N$60</f>
        <v>ปีน้ำ2566 ปริมาณฝนสะสม 1 เม.ย.65 - 30 พ.ย.66</v>
      </c>
      <c r="L22" s="88"/>
      <c r="M22" s="88"/>
      <c r="N22" s="88"/>
    </row>
    <row r="23" spans="2:9" ht="11.25">
      <c r="B23" s="22">
        <v>2565</v>
      </c>
      <c r="C23" s="65">
        <v>1434</v>
      </c>
      <c r="D23" s="60"/>
      <c r="E23" s="66">
        <f t="shared" si="0"/>
        <v>1107.5052631578947</v>
      </c>
      <c r="F23" s="67">
        <f t="shared" si="1"/>
        <v>881.6251413782112</v>
      </c>
      <c r="G23" s="68">
        <f t="shared" si="2"/>
        <v>225.88012177968344</v>
      </c>
      <c r="H23" s="69">
        <f t="shared" si="3"/>
        <v>1333.385384937578</v>
      </c>
      <c r="I23" s="2">
        <f>I22+1</f>
        <v>19</v>
      </c>
    </row>
    <row r="24" spans="2:8" ht="11.25">
      <c r="B24" s="82">
        <v>2566</v>
      </c>
      <c r="C24" s="83">
        <v>1267</v>
      </c>
      <c r="D24" s="84">
        <f>C24</f>
        <v>1267</v>
      </c>
      <c r="E24" s="66"/>
      <c r="F24" s="67"/>
      <c r="G24" s="68"/>
      <c r="H24" s="69"/>
    </row>
    <row r="25" spans="2:8" ht="11.25">
      <c r="B25" s="22"/>
      <c r="C25" s="70"/>
      <c r="D25" s="60"/>
      <c r="E25" s="66"/>
      <c r="F25" s="67"/>
      <c r="G25" s="68"/>
      <c r="H25" s="69"/>
    </row>
    <row r="26" spans="2:8" ht="11.25">
      <c r="B26" s="22"/>
      <c r="C26" s="70"/>
      <c r="D26" s="60"/>
      <c r="E26" s="66"/>
      <c r="F26" s="67"/>
      <c r="G26" s="68"/>
      <c r="H26" s="69"/>
    </row>
    <row r="27" spans="2:8" ht="11.25">
      <c r="B27" s="22"/>
      <c r="C27" s="70"/>
      <c r="D27" s="60"/>
      <c r="E27" s="66"/>
      <c r="F27" s="67"/>
      <c r="G27" s="68"/>
      <c r="H27" s="69"/>
    </row>
    <row r="28" spans="2:8" ht="11.25">
      <c r="B28" s="22"/>
      <c r="C28" s="70"/>
      <c r="D28" s="60"/>
      <c r="E28" s="66"/>
      <c r="F28" s="67"/>
      <c r="G28" s="68"/>
      <c r="H28" s="69"/>
    </row>
    <row r="29" spans="2:8" ht="11.25">
      <c r="B29" s="22"/>
      <c r="C29" s="70"/>
      <c r="D29" s="60"/>
      <c r="E29" s="66"/>
      <c r="F29" s="67"/>
      <c r="G29" s="68"/>
      <c r="H29" s="69"/>
    </row>
    <row r="30" spans="2:8" ht="11.25">
      <c r="B30" s="22"/>
      <c r="C30" s="70"/>
      <c r="D30" s="60"/>
      <c r="E30" s="66"/>
      <c r="F30" s="67"/>
      <c r="G30" s="68"/>
      <c r="H30" s="69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16" ht="12.75">
      <c r="B33" s="22"/>
      <c r="C33" s="70"/>
      <c r="D33" s="60"/>
      <c r="E33" s="66"/>
      <c r="F33" s="67"/>
      <c r="G33" s="68"/>
      <c r="H33" s="69"/>
      <c r="P33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8" ht="11.25">
      <c r="B36" s="22"/>
      <c r="C36" s="70"/>
      <c r="D36" s="60"/>
      <c r="E36" s="66"/>
      <c r="F36" s="67"/>
      <c r="G36" s="68"/>
      <c r="H36" s="69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8" ht="11.25">
      <c r="B41" s="22"/>
      <c r="C41" s="70"/>
      <c r="D41" s="60"/>
      <c r="E41" s="66"/>
      <c r="F41" s="67"/>
      <c r="G41" s="68"/>
      <c r="H41" s="69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77"/>
      <c r="C47" s="78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14" ht="11.25">
      <c r="B49" s="22"/>
      <c r="C49" s="70"/>
      <c r="D49" s="60"/>
      <c r="E49" s="66"/>
      <c r="F49" s="67"/>
      <c r="G49" s="68"/>
      <c r="H49" s="69"/>
      <c r="J49" s="23"/>
      <c r="K49" s="23"/>
      <c r="L49" s="23"/>
      <c r="M49" s="23"/>
      <c r="N49" s="23"/>
    </row>
    <row r="50" spans="2:14" ht="11.25">
      <c r="B50" s="22"/>
      <c r="C50" s="70"/>
      <c r="D50" s="60"/>
      <c r="E50" s="71"/>
      <c r="F50" s="72"/>
      <c r="G50" s="73"/>
      <c r="H50" s="74"/>
      <c r="J50" s="26"/>
      <c r="K50" s="26"/>
      <c r="L50" s="26"/>
      <c r="M50" s="26"/>
      <c r="N50" s="23"/>
    </row>
    <row r="51" spans="2:14" ht="11.25">
      <c r="B51" s="25"/>
      <c r="C51" s="75"/>
      <c r="D51" s="60"/>
      <c r="E51" s="71"/>
      <c r="F51" s="72"/>
      <c r="G51" s="73"/>
      <c r="H51" s="74"/>
      <c r="J51" s="26"/>
      <c r="K51" s="26"/>
      <c r="L51" s="26"/>
      <c r="M51" s="26"/>
      <c r="N51" s="23"/>
    </row>
    <row r="52" spans="2:14" ht="11.25">
      <c r="B52" s="25"/>
      <c r="C52" s="75"/>
      <c r="D52" s="60"/>
      <c r="E52" s="71"/>
      <c r="F52" s="72"/>
      <c r="G52" s="73"/>
      <c r="H52" s="74"/>
      <c r="J52" s="27"/>
      <c r="K52" s="24"/>
      <c r="L52" s="27"/>
      <c r="M52" s="28"/>
      <c r="N52" s="23"/>
    </row>
    <row r="53" spans="2:13" ht="11.25">
      <c r="B53" s="22"/>
      <c r="C53" s="70"/>
      <c r="D53" s="60"/>
      <c r="E53" s="71"/>
      <c r="F53" s="72"/>
      <c r="G53" s="73"/>
      <c r="H53" s="74"/>
      <c r="J53" s="29"/>
      <c r="K53" s="30"/>
      <c r="L53" s="29"/>
      <c r="M53" s="31"/>
    </row>
    <row r="54" spans="2:13" ht="11.25">
      <c r="B54" s="22"/>
      <c r="C54" s="70"/>
      <c r="D54" s="60"/>
      <c r="E54" s="71"/>
      <c r="F54" s="72"/>
      <c r="G54" s="73"/>
      <c r="H54" s="74"/>
      <c r="J54" s="29"/>
      <c r="K54" s="30"/>
      <c r="L54" s="29"/>
      <c r="M54" s="31"/>
    </row>
    <row r="55" spans="2:13" ht="11.25">
      <c r="B55" s="22"/>
      <c r="C55" s="70"/>
      <c r="D55" s="60"/>
      <c r="E55" s="71"/>
      <c r="F55" s="72"/>
      <c r="G55" s="73"/>
      <c r="H55" s="74"/>
      <c r="J55" s="29"/>
      <c r="K55" s="30"/>
      <c r="L55" s="29"/>
      <c r="M55" s="31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0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1.25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AVERAGE(C5:C23)</f>
        <v>1107.5052631578947</v>
      </c>
      <c r="D75" s="38"/>
      <c r="E75" s="35"/>
      <c r="F75" s="35"/>
      <c r="G75" s="23"/>
      <c r="H75" s="39" t="s">
        <v>8</v>
      </c>
      <c r="I75" s="40" t="s">
        <v>21</v>
      </c>
      <c r="J75" s="41"/>
      <c r="K75" s="42"/>
    </row>
    <row r="76" spans="1:11" ht="15.75" customHeight="1">
      <c r="A76" s="23"/>
      <c r="B76" s="43" t="s">
        <v>10</v>
      </c>
      <c r="C76" s="57">
        <f>STDEV(C5:C23)</f>
        <v>225.88012177968344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0.20395399398429784</v>
      </c>
      <c r="D77" s="38"/>
      <c r="E77" s="49">
        <f>C77*100</f>
        <v>20.395399398429785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79">
        <f>C83-C84-C85</f>
        <v>14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881.6251413782112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79">
        <f>C84</f>
        <v>4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1333.385384937578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79">
        <f>C85</f>
        <v>1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1.25">
      <c r="A81" s="32"/>
      <c r="C81" s="32"/>
    </row>
    <row r="82" ht="11.25">
      <c r="A82" s="32"/>
    </row>
    <row r="83" ht="11.25">
      <c r="C83" s="2">
        <f>MAX(I5:I71)</f>
        <v>19</v>
      </c>
    </row>
    <row r="84" ht="11.25">
      <c r="C84" s="76">
        <f>COUNTIF(C5:C22,"&gt;1301")</f>
        <v>4</v>
      </c>
    </row>
    <row r="85" ht="11.25">
      <c r="C85" s="76">
        <f>COUNTIF(C5:C22,"&lt;859")</f>
        <v>1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2016-07-21T07:15:38Z</cp:lastPrinted>
  <dcterms:created xsi:type="dcterms:W3CDTF">2016-04-07T02:09:12Z</dcterms:created>
  <dcterms:modified xsi:type="dcterms:W3CDTF">2023-12-25T08:17:03Z</dcterms:modified>
  <cp:category/>
  <cp:version/>
  <cp:contentType/>
  <cp:contentStatus/>
</cp:coreProperties>
</file>