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650" windowHeight="780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xlnm.Print_Area" localSheetId="1">'MONTHLY'!$A:$O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<sst xmlns="http://schemas.openxmlformats.org/spreadsheetml/2006/main" count="156" uniqueCount="22">
  <si>
    <t>ปริมาณน้ำฝนรายเดือน  -  มิลลิเมตร</t>
  </si>
  <si>
    <t>สถานี : อ.ลี้  จ.ลำพูน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</si>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</sst>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0_)"/>
    <numFmt numFmtId="187" formatCode="yyyy"/>
    <numFmt numFmtId="188" formatCode="#,##0.0_);\(#,##0.0\)"/>
    <numFmt numFmtId="189" formatCode="_(* #,##0.0_);_(* \(#,##0.0\);_(* &quot;-&quot;_);_(@_)"/>
    <numFmt numFmtId="190" formatCode="General_)"/>
    <numFmt numFmtId="191" formatCode="[$-409]dddd\,\ mmmm\ dd\,\ yyyy"/>
    <numFmt numFmtId="192" formatCode="[$-409]mmm\-yy;@"/>
    <numFmt numFmtId="193" formatCode="\ \ \ bbbb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0.000_)"/>
    <numFmt numFmtId="199" formatCode="dd\ ดดด\ yyyy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ดดด\ bbbb"/>
    <numFmt numFmtId="205" formatCode="#,##0_ ;\-#,##0\ "/>
    <numFmt numFmtId="206" formatCode="[$-409]h:mm:ss\ AM/PM"/>
    <numFmt numFmtId="207" formatCode="d\ \ด\ด\ด"/>
    <numFmt numFmtId="208" formatCode="d\ \ด\ด\ด\ด\b\b\b\b"/>
    <numFmt numFmtId="209" formatCode="&quot;$&quot;#,##0;[Red]\-&quot;$&quot;#,##0"/>
    <numFmt numFmtId="210" formatCode="&quot;$&quot;#,##0.00;[Red]\-&quot;$&quot;#,##0.00"/>
    <numFmt numFmtId="211" formatCode="\ bbbb"/>
    <numFmt numFmtId="212" formatCode="\2\5\4\6"/>
    <numFmt numFmtId="213" formatCode="\t#,##0_);\(\t#,##0\)"/>
    <numFmt numFmtId="214" formatCode="dd\ ดดด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6">
    <font>
      <sz val="14"/>
      <name val="Cordia New"/>
      <family val="0"/>
    </font>
    <font>
      <sz val="14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8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>
      <alignment/>
      <protection/>
    </xf>
    <xf numFmtId="0" fontId="4" fillId="0" borderId="0" applyProtection="0">
      <alignment/>
    </xf>
    <xf numFmtId="188" fontId="1" fillId="0" borderId="0">
      <alignment/>
      <protection/>
    </xf>
    <xf numFmtId="0" fontId="44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3" fillId="0" borderId="0" applyNumberFormat="0" applyFill="0" applyBorder="0" applyAlignment="0" applyProtection="0"/>
    <xf numFmtId="0" fontId="4" fillId="0" borderId="10" applyProtection="0">
      <alignment/>
    </xf>
    <xf numFmtId="0" fontId="3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60">
    <xf numFmtId="0" fontId="0" fillId="0" borderId="0" xfId="0" applyAlignment="1">
      <alignment/>
    </xf>
    <xf numFmtId="1" fontId="10" fillId="0" borderId="12" xfId="0" applyNumberFormat="1" applyFont="1" applyBorder="1" applyAlignment="1" applyProtection="1">
      <alignment horizontal="center" vertical="center"/>
      <protection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93" fontId="11" fillId="0" borderId="16" xfId="0" applyNumberFormat="1" applyFont="1" applyBorder="1" applyAlignment="1" applyProtection="1">
      <alignment horizontal="center" vertical="center"/>
      <protection/>
    </xf>
    <xf numFmtId="180" fontId="11" fillId="0" borderId="17" xfId="0" applyNumberFormat="1" applyFont="1" applyBorder="1" applyAlignment="1" applyProtection="1">
      <alignment horizontal="right" vertical="center"/>
      <protection/>
    </xf>
    <xf numFmtId="180" fontId="11" fillId="0" borderId="18" xfId="0" applyNumberFormat="1" applyFont="1" applyBorder="1" applyAlignment="1" applyProtection="1">
      <alignment horizontal="right" vertical="center"/>
      <protection/>
    </xf>
    <xf numFmtId="180" fontId="11" fillId="0" borderId="19" xfId="0" applyNumberFormat="1" applyFont="1" applyBorder="1" applyAlignment="1" applyProtection="1">
      <alignment horizontal="right" vertical="center"/>
      <protection/>
    </xf>
    <xf numFmtId="180" fontId="11" fillId="0" borderId="16" xfId="0" applyNumberFormat="1" applyFont="1" applyBorder="1" applyAlignment="1" applyProtection="1">
      <alignment horizontal="right" vertical="center"/>
      <protection/>
    </xf>
    <xf numFmtId="1" fontId="11" fillId="0" borderId="16" xfId="0" applyNumberFormat="1" applyFont="1" applyBorder="1" applyAlignment="1" applyProtection="1">
      <alignment horizontal="right" vertical="center"/>
      <protection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0" fontId="11" fillId="0" borderId="21" xfId="0" applyNumberFormat="1" applyFont="1" applyBorder="1" applyAlignment="1" applyProtection="1">
      <alignment horizontal="right" vertical="center"/>
      <protection/>
    </xf>
    <xf numFmtId="180" fontId="11" fillId="0" borderId="22" xfId="0" applyNumberFormat="1" applyFont="1" applyBorder="1" applyAlignment="1" applyProtection="1">
      <alignment horizontal="right" vertical="center"/>
      <protection/>
    </xf>
    <xf numFmtId="180" fontId="11" fillId="0" borderId="23" xfId="0" applyNumberFormat="1" applyFont="1" applyBorder="1" applyAlignment="1" applyProtection="1">
      <alignment horizontal="right" vertical="center"/>
      <protection/>
    </xf>
    <xf numFmtId="180" fontId="11" fillId="0" borderId="24" xfId="0" applyNumberFormat="1" applyFont="1" applyBorder="1" applyAlignment="1" applyProtection="1">
      <alignment horizontal="right" vertical="center"/>
      <protection/>
    </xf>
    <xf numFmtId="1" fontId="11" fillId="0" borderId="24" xfId="0" applyNumberFormat="1" applyFont="1" applyBorder="1" applyAlignment="1" applyProtection="1">
      <alignment horizontal="right" vertical="center"/>
      <protection/>
    </xf>
    <xf numFmtId="180" fontId="12" fillId="0" borderId="22" xfId="0" applyNumberFormat="1" applyFont="1" applyBorder="1" applyAlignment="1" applyProtection="1">
      <alignment horizontal="right" vertical="center"/>
      <protection/>
    </xf>
    <xf numFmtId="180" fontId="11" fillId="0" borderId="21" xfId="0" applyNumberFormat="1" applyFont="1" applyBorder="1" applyAlignment="1">
      <alignment horizontal="right" vertical="center"/>
    </xf>
    <xf numFmtId="180" fontId="11" fillId="0" borderId="22" xfId="0" applyNumberFormat="1" applyFont="1" applyBorder="1" applyAlignment="1">
      <alignment horizontal="right" vertical="center"/>
    </xf>
    <xf numFmtId="180" fontId="11" fillId="0" borderId="23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/>
    </xf>
    <xf numFmtId="180" fontId="13" fillId="0" borderId="21" xfId="0" applyNumberFormat="1" applyFont="1" applyBorder="1" applyAlignment="1">
      <alignment horizontal="right" vertical="center"/>
    </xf>
    <xf numFmtId="180" fontId="13" fillId="0" borderId="22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180" fontId="13" fillId="0" borderId="2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80" fontId="11" fillId="0" borderId="25" xfId="0" applyNumberFormat="1" applyFont="1" applyBorder="1" applyAlignment="1">
      <alignment horizontal="right" vertical="center"/>
    </xf>
    <xf numFmtId="180" fontId="11" fillId="0" borderId="26" xfId="0" applyNumberFormat="1" applyFont="1" applyBorder="1" applyAlignment="1">
      <alignment horizontal="right" vertical="center"/>
    </xf>
    <xf numFmtId="180" fontId="11" fillId="0" borderId="27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right" vertical="center"/>
    </xf>
    <xf numFmtId="180" fontId="11" fillId="0" borderId="29" xfId="0" applyNumberFormat="1" applyFont="1" applyBorder="1" applyAlignment="1">
      <alignment horizontal="right" vertical="center"/>
    </xf>
    <xf numFmtId="180" fontId="11" fillId="0" borderId="30" xfId="0" applyNumberFormat="1" applyFont="1" applyBorder="1" applyAlignment="1">
      <alignment horizontal="right" vertical="center"/>
    </xf>
    <xf numFmtId="180" fontId="11" fillId="0" borderId="31" xfId="0" applyNumberFormat="1" applyFont="1" applyBorder="1" applyAlignment="1">
      <alignment horizontal="right" vertical="center"/>
    </xf>
    <xf numFmtId="1" fontId="11" fillId="0" borderId="32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>
      <alignment horizontal="right" vertical="center"/>
    </xf>
    <xf numFmtId="180" fontId="11" fillId="0" borderId="9" xfId="0" applyNumberFormat="1" applyFont="1" applyBorder="1" applyAlignment="1" applyProtection="1">
      <alignment horizontal="right" vertical="center"/>
      <protection/>
    </xf>
    <xf numFmtId="182" fontId="11" fillId="0" borderId="24" xfId="0" applyNumberFormat="1" applyFont="1" applyBorder="1" applyAlignment="1" applyProtection="1">
      <alignment horizontal="center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180" fontId="11" fillId="0" borderId="22" xfId="0" applyNumberFormat="1" applyFont="1" applyBorder="1" applyAlignment="1" applyProtection="1">
      <alignment horizontal="center" vertical="center"/>
      <protection/>
    </xf>
    <xf numFmtId="180" fontId="11" fillId="0" borderId="24" xfId="0" applyNumberFormat="1" applyFont="1" applyBorder="1" applyAlignment="1" applyProtection="1">
      <alignment horizontal="center" vertical="center"/>
      <protection/>
    </xf>
    <xf numFmtId="182" fontId="11" fillId="0" borderId="33" xfId="0" applyNumberFormat="1" applyFont="1" applyBorder="1" applyAlignment="1" applyProtection="1">
      <alignment horizontal="center" vertical="center"/>
      <protection/>
    </xf>
    <xf numFmtId="180" fontId="11" fillId="0" borderId="34" xfId="0" applyNumberFormat="1" applyFont="1" applyBorder="1" applyAlignment="1" applyProtection="1">
      <alignment horizontal="right" vertical="center"/>
      <protection/>
    </xf>
    <xf numFmtId="180" fontId="11" fillId="0" borderId="35" xfId="0" applyNumberFormat="1" applyFont="1" applyBorder="1" applyAlignment="1" applyProtection="1">
      <alignment horizontal="right" vertical="center"/>
      <protection/>
    </xf>
    <xf numFmtId="180" fontId="11" fillId="0" borderId="33" xfId="0" applyNumberFormat="1" applyFont="1" applyBorder="1" applyAlignment="1" applyProtection="1">
      <alignment horizontal="right" vertical="center"/>
      <protection/>
    </xf>
    <xf numFmtId="1" fontId="11" fillId="0" borderId="33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2" fontId="11" fillId="0" borderId="36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>
      <alignment horizontal="left" vertical="center"/>
    </xf>
    <xf numFmtId="180" fontId="11" fillId="0" borderId="0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Alignment="1">
      <alignment horizontal="center" vertical="center"/>
    </xf>
    <xf numFmtId="1" fontId="11" fillId="0" borderId="2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อ.ลี้ จ.ลำพูน</a:t>
            </a:r>
          </a:p>
        </c:rich>
      </c:tx>
      <c:layout>
        <c:manualLayout>
          <c:xMode val="factor"/>
          <c:yMode val="factor"/>
          <c:x val="-0.013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3675"/>
          <c:w val="0.942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MONTHLY!$A$4:$A$72</c:f>
              <c:numCache/>
            </c:numRef>
          </c:cat>
          <c:val>
            <c:numRef>
              <c:f>MONTHLY!$N$4:$N$72</c:f>
              <c:numCache/>
            </c:numRef>
          </c:val>
        </c:ser>
        <c:axId val="36242130"/>
        <c:axId val="57743715"/>
      </c:barChart>
      <c:lineChart>
        <c:grouping val="standard"/>
        <c:varyColors val="0"/>
        <c:ser>
          <c:idx val="1"/>
          <c:order val="1"/>
          <c:tx>
            <c:v>ปริมาณน้ำฝนเฉลี่ย 1022.3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MONTHLY!$A$4:$A$72</c:f>
              <c:numCache/>
            </c:numRef>
          </c:cat>
          <c:val>
            <c:numRef>
              <c:f>MONTHLY!$P$4:$P$72</c:f>
              <c:numCache/>
            </c:numRef>
          </c:val>
          <c:smooth val="0"/>
        </c:ser>
        <c:axId val="36242130"/>
        <c:axId val="57743715"/>
      </c:lineChart>
      <c:dateAx>
        <c:axId val="36242130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7743715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5774371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2421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35"/>
          <c:y val="0.1805"/>
          <c:w val="0.31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3</xdr:row>
      <xdr:rowOff>76200</xdr:rowOff>
    </xdr:from>
    <xdr:to>
      <xdr:col>28</xdr:col>
      <xdr:colOff>0</xdr:colOff>
      <xdr:row>27</xdr:row>
      <xdr:rowOff>161925</xdr:rowOff>
    </xdr:to>
    <xdr:graphicFrame>
      <xdr:nvGraphicFramePr>
        <xdr:cNvPr id="1" name="Chart 3"/>
        <xdr:cNvGraphicFramePr/>
      </xdr:nvGraphicFramePr>
      <xdr:xfrm>
        <a:off x="7962900" y="1066800"/>
        <a:ext cx="6638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PageLayoutView="0" workbookViewId="0" topLeftCell="A64">
      <selection activeCell="S77" sqref="S77"/>
    </sheetView>
  </sheetViews>
  <sheetFormatPr defaultColWidth="9.140625" defaultRowHeight="21.75"/>
  <cols>
    <col min="1" max="1" width="7.8515625" style="13" customWidth="1"/>
    <col min="2" max="10" width="6.7109375" style="13" customWidth="1"/>
    <col min="11" max="11" width="5.7109375" style="13" customWidth="1"/>
    <col min="12" max="12" width="5.421875" style="13" customWidth="1"/>
    <col min="13" max="13" width="6.7109375" style="13" customWidth="1"/>
    <col min="14" max="14" width="8.28125" style="13" customWidth="1"/>
    <col min="15" max="15" width="5.7109375" style="13" customWidth="1"/>
    <col min="16" max="16384" width="9.140625" style="13" customWidth="1"/>
  </cols>
  <sheetData>
    <row r="1" spans="1:15" ht="3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24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5" t="s">
        <v>15</v>
      </c>
      <c r="O3" s="1" t="s">
        <v>16</v>
      </c>
      <c r="P3" s="12"/>
    </row>
    <row r="4" spans="1:16" ht="18" customHeight="1">
      <c r="A4" s="6">
        <v>20395</v>
      </c>
      <c r="B4" s="7" t="s">
        <v>17</v>
      </c>
      <c r="C4" s="8" t="s">
        <v>17</v>
      </c>
      <c r="D4" s="8" t="s">
        <v>17</v>
      </c>
      <c r="E4" s="8">
        <v>70.4</v>
      </c>
      <c r="F4" s="8">
        <v>165.9</v>
      </c>
      <c r="G4" s="8">
        <v>296.2</v>
      </c>
      <c r="H4" s="8">
        <v>30.4</v>
      </c>
      <c r="I4" s="8">
        <v>32.5</v>
      </c>
      <c r="J4" s="8">
        <v>0</v>
      </c>
      <c r="K4" s="8">
        <v>0</v>
      </c>
      <c r="L4" s="8">
        <v>33.2</v>
      </c>
      <c r="M4" s="9">
        <v>1</v>
      </c>
      <c r="N4" s="10" t="s">
        <v>17</v>
      </c>
      <c r="O4" s="11" t="s">
        <v>17</v>
      </c>
      <c r="P4" s="12">
        <v>1022.3</v>
      </c>
    </row>
    <row r="5" spans="1:16" ht="18" customHeight="1">
      <c r="A5" s="6">
        <v>20761</v>
      </c>
      <c r="B5" s="14">
        <v>204.4</v>
      </c>
      <c r="C5" s="15">
        <v>228.8</v>
      </c>
      <c r="D5" s="15">
        <v>86.8</v>
      </c>
      <c r="E5" s="15">
        <v>193.7</v>
      </c>
      <c r="F5" s="15">
        <v>141.4</v>
      </c>
      <c r="G5" s="15">
        <v>244.9</v>
      </c>
      <c r="H5" s="15">
        <v>101.1</v>
      </c>
      <c r="I5" s="15">
        <v>37.8</v>
      </c>
      <c r="J5" s="15">
        <v>6.2</v>
      </c>
      <c r="K5" s="15">
        <v>0</v>
      </c>
      <c r="L5" s="15">
        <v>3.7</v>
      </c>
      <c r="M5" s="16">
        <v>21.5</v>
      </c>
      <c r="N5" s="17">
        <v>1270.3</v>
      </c>
      <c r="O5" s="18">
        <v>138</v>
      </c>
      <c r="P5" s="12">
        <v>1022.3</v>
      </c>
    </row>
    <row r="6" spans="1:16" ht="18" customHeight="1">
      <c r="A6" s="6">
        <v>21126</v>
      </c>
      <c r="B6" s="14">
        <v>47.6</v>
      </c>
      <c r="C6" s="15">
        <v>88.9</v>
      </c>
      <c r="D6" s="15">
        <v>158.4</v>
      </c>
      <c r="E6" s="15">
        <v>96.3</v>
      </c>
      <c r="F6" s="15">
        <v>151.9</v>
      </c>
      <c r="G6" s="15">
        <v>252.2</v>
      </c>
      <c r="H6" s="15">
        <v>54.2</v>
      </c>
      <c r="I6" s="15">
        <v>0.6</v>
      </c>
      <c r="J6" s="15">
        <v>0</v>
      </c>
      <c r="K6" s="15">
        <v>0.1</v>
      </c>
      <c r="L6" s="15">
        <v>0</v>
      </c>
      <c r="M6" s="16">
        <v>21.9</v>
      </c>
      <c r="N6" s="17">
        <v>872.1</v>
      </c>
      <c r="O6" s="18">
        <v>115</v>
      </c>
      <c r="P6" s="12">
        <v>1022.3</v>
      </c>
    </row>
    <row r="7" spans="1:16" ht="18" customHeight="1">
      <c r="A7" s="6">
        <v>21491</v>
      </c>
      <c r="B7" s="14">
        <v>88.5</v>
      </c>
      <c r="C7" s="15">
        <v>137.1</v>
      </c>
      <c r="D7" s="15">
        <v>167.9</v>
      </c>
      <c r="E7" s="15">
        <v>83.6</v>
      </c>
      <c r="F7" s="15">
        <v>275.6</v>
      </c>
      <c r="G7" s="15">
        <v>147.8</v>
      </c>
      <c r="H7" s="15">
        <v>68.7</v>
      </c>
      <c r="I7" s="15">
        <v>3.3</v>
      </c>
      <c r="J7" s="15">
        <v>0</v>
      </c>
      <c r="K7" s="15">
        <v>0.5</v>
      </c>
      <c r="L7" s="15">
        <v>0</v>
      </c>
      <c r="M7" s="16">
        <v>29.6</v>
      </c>
      <c r="N7" s="17">
        <v>1002.6</v>
      </c>
      <c r="O7" s="18">
        <v>119</v>
      </c>
      <c r="P7" s="12">
        <v>1022.3</v>
      </c>
    </row>
    <row r="8" spans="1:16" ht="18" customHeight="1">
      <c r="A8" s="6">
        <v>21856</v>
      </c>
      <c r="B8" s="14">
        <v>54.7</v>
      </c>
      <c r="C8" s="15">
        <v>169.4</v>
      </c>
      <c r="D8" s="15">
        <v>168.9</v>
      </c>
      <c r="E8" s="15">
        <v>121.2</v>
      </c>
      <c r="F8" s="15">
        <v>139.2</v>
      </c>
      <c r="G8" s="15">
        <v>338.9</v>
      </c>
      <c r="H8" s="15">
        <v>85.4</v>
      </c>
      <c r="I8" s="15">
        <v>48.9</v>
      </c>
      <c r="J8" s="15">
        <v>0.1</v>
      </c>
      <c r="K8" s="15">
        <v>15</v>
      </c>
      <c r="L8" s="15">
        <v>0</v>
      </c>
      <c r="M8" s="16">
        <v>5.1</v>
      </c>
      <c r="N8" s="17">
        <v>1146.8</v>
      </c>
      <c r="O8" s="18">
        <v>145</v>
      </c>
      <c r="P8" s="12">
        <v>1022.3</v>
      </c>
    </row>
    <row r="9" spans="1:16" ht="18" customHeight="1">
      <c r="A9" s="6">
        <v>22222</v>
      </c>
      <c r="B9" s="14">
        <v>39.9</v>
      </c>
      <c r="C9" s="15">
        <v>271.8</v>
      </c>
      <c r="D9" s="15">
        <v>92.4</v>
      </c>
      <c r="E9" s="15">
        <v>101.6</v>
      </c>
      <c r="F9" s="15">
        <v>151.3</v>
      </c>
      <c r="G9" s="15">
        <v>294.9</v>
      </c>
      <c r="H9" s="15">
        <v>143.4</v>
      </c>
      <c r="I9" s="15">
        <v>16.9</v>
      </c>
      <c r="J9" s="15">
        <v>67.5</v>
      </c>
      <c r="K9" s="15">
        <v>0.5</v>
      </c>
      <c r="L9" s="15">
        <v>6.3</v>
      </c>
      <c r="M9" s="16">
        <v>20.1</v>
      </c>
      <c r="N9" s="17">
        <v>1206.6</v>
      </c>
      <c r="O9" s="18">
        <v>130</v>
      </c>
      <c r="P9" s="12">
        <v>1022.3</v>
      </c>
    </row>
    <row r="10" spans="1:16" ht="18" customHeight="1">
      <c r="A10" s="6">
        <v>22587</v>
      </c>
      <c r="B10" s="14">
        <v>53</v>
      </c>
      <c r="C10" s="15">
        <v>214.4</v>
      </c>
      <c r="D10" s="15">
        <v>99.3</v>
      </c>
      <c r="E10" s="15">
        <v>173.2</v>
      </c>
      <c r="F10" s="15">
        <v>210.3</v>
      </c>
      <c r="G10" s="15">
        <v>152.2</v>
      </c>
      <c r="H10" s="15">
        <v>258.6</v>
      </c>
      <c r="I10" s="15">
        <v>2.1</v>
      </c>
      <c r="J10" s="15">
        <v>5</v>
      </c>
      <c r="K10" s="15">
        <v>12</v>
      </c>
      <c r="L10" s="15">
        <v>0</v>
      </c>
      <c r="M10" s="16">
        <v>0</v>
      </c>
      <c r="N10" s="17">
        <v>1180.1</v>
      </c>
      <c r="O10" s="18">
        <v>144</v>
      </c>
      <c r="P10" s="12">
        <v>1022.3</v>
      </c>
    </row>
    <row r="11" spans="1:16" ht="18" customHeight="1">
      <c r="A11" s="6">
        <v>22952</v>
      </c>
      <c r="B11" s="14">
        <v>74.1</v>
      </c>
      <c r="C11" s="15">
        <v>78.9</v>
      </c>
      <c r="D11" s="15">
        <v>58.5</v>
      </c>
      <c r="E11" s="15">
        <v>132</v>
      </c>
      <c r="F11" s="15">
        <v>301.2</v>
      </c>
      <c r="G11" s="15">
        <v>375.9</v>
      </c>
      <c r="H11" s="15">
        <v>165.2</v>
      </c>
      <c r="I11" s="15">
        <v>1.1</v>
      </c>
      <c r="J11" s="15">
        <v>1.5</v>
      </c>
      <c r="K11" s="15">
        <v>0</v>
      </c>
      <c r="L11" s="15">
        <v>0</v>
      </c>
      <c r="M11" s="16">
        <v>39.8</v>
      </c>
      <c r="N11" s="17">
        <v>1228.2</v>
      </c>
      <c r="O11" s="18">
        <v>133</v>
      </c>
      <c r="P11" s="12">
        <v>1022.3</v>
      </c>
    </row>
    <row r="12" spans="1:16" ht="18" customHeight="1">
      <c r="A12" s="6">
        <v>23317</v>
      </c>
      <c r="B12" s="14">
        <v>44.5</v>
      </c>
      <c r="C12" s="15">
        <v>158.8</v>
      </c>
      <c r="D12" s="15">
        <v>169.9</v>
      </c>
      <c r="E12" s="15">
        <v>107.7</v>
      </c>
      <c r="F12" s="15">
        <v>153.9</v>
      </c>
      <c r="G12" s="15">
        <v>228.5</v>
      </c>
      <c r="H12" s="15">
        <v>257.5</v>
      </c>
      <c r="I12" s="15">
        <v>87.6</v>
      </c>
      <c r="J12" s="15">
        <v>23.2</v>
      </c>
      <c r="K12" s="15">
        <v>0</v>
      </c>
      <c r="L12" s="15">
        <v>1.9</v>
      </c>
      <c r="M12" s="16">
        <v>0.5</v>
      </c>
      <c r="N12" s="17">
        <v>1234</v>
      </c>
      <c r="O12" s="18">
        <v>145</v>
      </c>
      <c r="P12" s="12">
        <v>1022.3</v>
      </c>
    </row>
    <row r="13" spans="1:16" ht="18" customHeight="1">
      <c r="A13" s="6">
        <v>23683</v>
      </c>
      <c r="B13" s="14">
        <v>83.6</v>
      </c>
      <c r="C13" s="15">
        <v>264</v>
      </c>
      <c r="D13" s="15">
        <v>73.5</v>
      </c>
      <c r="E13" s="15">
        <v>139</v>
      </c>
      <c r="F13" s="15">
        <v>110</v>
      </c>
      <c r="G13" s="15">
        <v>289.6</v>
      </c>
      <c r="H13" s="15">
        <v>173.2</v>
      </c>
      <c r="I13" s="15">
        <v>21.3</v>
      </c>
      <c r="J13" s="15">
        <v>1.9</v>
      </c>
      <c r="K13" s="15">
        <v>0</v>
      </c>
      <c r="L13" s="15">
        <v>24.4</v>
      </c>
      <c r="M13" s="16">
        <v>42</v>
      </c>
      <c r="N13" s="17">
        <v>1222.5</v>
      </c>
      <c r="O13" s="18">
        <v>133</v>
      </c>
      <c r="P13" s="12">
        <v>1022.3</v>
      </c>
    </row>
    <row r="14" spans="1:16" ht="18" customHeight="1">
      <c r="A14" s="6">
        <v>24048</v>
      </c>
      <c r="B14" s="14">
        <v>16.2</v>
      </c>
      <c r="C14" s="15">
        <v>175.1</v>
      </c>
      <c r="D14" s="15">
        <v>194.1</v>
      </c>
      <c r="E14" s="15">
        <v>77</v>
      </c>
      <c r="F14" s="15">
        <v>217.9</v>
      </c>
      <c r="G14" s="15">
        <v>209.2</v>
      </c>
      <c r="H14" s="15">
        <v>99.7</v>
      </c>
      <c r="I14" s="15">
        <v>37.4</v>
      </c>
      <c r="J14" s="15">
        <v>0.8</v>
      </c>
      <c r="K14" s="15">
        <v>55.8</v>
      </c>
      <c r="L14" s="15">
        <v>0</v>
      </c>
      <c r="M14" s="16">
        <v>5.1</v>
      </c>
      <c r="N14" s="17">
        <v>1088.3</v>
      </c>
      <c r="O14" s="18">
        <v>131</v>
      </c>
      <c r="P14" s="12">
        <v>1022.3</v>
      </c>
    </row>
    <row r="15" spans="1:16" ht="18" customHeight="1">
      <c r="A15" s="6">
        <v>24413</v>
      </c>
      <c r="B15" s="14">
        <v>38.4</v>
      </c>
      <c r="C15" s="15">
        <v>254.8</v>
      </c>
      <c r="D15" s="15">
        <v>60.3</v>
      </c>
      <c r="E15" s="15">
        <v>229.8</v>
      </c>
      <c r="F15" s="15">
        <v>236.2</v>
      </c>
      <c r="G15" s="15">
        <v>72.2</v>
      </c>
      <c r="H15" s="15">
        <v>112.3</v>
      </c>
      <c r="I15" s="15">
        <v>23.9</v>
      </c>
      <c r="J15" s="15">
        <v>21.1</v>
      </c>
      <c r="K15" s="15">
        <v>0.6</v>
      </c>
      <c r="L15" s="15">
        <v>0</v>
      </c>
      <c r="M15" s="16">
        <v>14.3</v>
      </c>
      <c r="N15" s="17">
        <v>1063.9</v>
      </c>
      <c r="O15" s="18">
        <v>119</v>
      </c>
      <c r="P15" s="12">
        <v>1022.3</v>
      </c>
    </row>
    <row r="16" spans="1:16" ht="18" customHeight="1">
      <c r="A16" s="6">
        <v>24778</v>
      </c>
      <c r="B16" s="14">
        <v>80.9</v>
      </c>
      <c r="C16" s="15">
        <v>215.9</v>
      </c>
      <c r="D16" s="15">
        <v>127.7</v>
      </c>
      <c r="E16" s="15">
        <v>92.6</v>
      </c>
      <c r="F16" s="15">
        <v>112.1</v>
      </c>
      <c r="G16" s="15">
        <v>409.7</v>
      </c>
      <c r="H16" s="15">
        <v>144.7</v>
      </c>
      <c r="I16" s="15">
        <v>45</v>
      </c>
      <c r="J16" s="15">
        <v>0.3</v>
      </c>
      <c r="K16" s="15">
        <v>0</v>
      </c>
      <c r="L16" s="15">
        <v>12.6</v>
      </c>
      <c r="M16" s="16">
        <v>65.2</v>
      </c>
      <c r="N16" s="17">
        <v>1306.7</v>
      </c>
      <c r="O16" s="18">
        <v>116</v>
      </c>
      <c r="P16" s="12">
        <v>1022.3</v>
      </c>
    </row>
    <row r="17" spans="1:16" ht="18" customHeight="1">
      <c r="A17" s="6">
        <v>25144</v>
      </c>
      <c r="B17" s="14">
        <v>106.7</v>
      </c>
      <c r="C17" s="15">
        <v>163.1</v>
      </c>
      <c r="D17" s="15">
        <v>217.4</v>
      </c>
      <c r="E17" s="15">
        <v>95.4</v>
      </c>
      <c r="F17" s="15">
        <v>145.9</v>
      </c>
      <c r="G17" s="15">
        <v>178.9</v>
      </c>
      <c r="H17" s="15">
        <v>172.8</v>
      </c>
      <c r="I17" s="15">
        <v>4.1</v>
      </c>
      <c r="J17" s="15">
        <v>0</v>
      </c>
      <c r="K17" s="15">
        <v>15.6</v>
      </c>
      <c r="L17" s="15">
        <v>0</v>
      </c>
      <c r="M17" s="16">
        <v>13</v>
      </c>
      <c r="N17" s="17">
        <v>1112.9</v>
      </c>
      <c r="O17" s="18">
        <v>128</v>
      </c>
      <c r="P17" s="12">
        <v>1022.3</v>
      </c>
    </row>
    <row r="18" spans="1:16" ht="18" customHeight="1">
      <c r="A18" s="6">
        <v>25509</v>
      </c>
      <c r="B18" s="14">
        <v>67.8</v>
      </c>
      <c r="C18" s="15">
        <v>234.1</v>
      </c>
      <c r="D18" s="15">
        <v>114.1</v>
      </c>
      <c r="E18" s="15">
        <v>92.7</v>
      </c>
      <c r="F18" s="15">
        <v>152</v>
      </c>
      <c r="G18" s="15">
        <v>309.9</v>
      </c>
      <c r="H18" s="15">
        <v>134.1</v>
      </c>
      <c r="I18" s="15">
        <v>34.4</v>
      </c>
      <c r="J18" s="15">
        <v>0</v>
      </c>
      <c r="K18" s="15">
        <v>0</v>
      </c>
      <c r="L18" s="15">
        <v>0</v>
      </c>
      <c r="M18" s="16">
        <v>0</v>
      </c>
      <c r="N18" s="17">
        <v>1139.1</v>
      </c>
      <c r="O18" s="18">
        <v>102</v>
      </c>
      <c r="P18" s="12">
        <v>1022.3</v>
      </c>
    </row>
    <row r="19" spans="1:16" ht="18" customHeight="1">
      <c r="A19" s="6">
        <v>25874</v>
      </c>
      <c r="B19" s="14">
        <v>13.9</v>
      </c>
      <c r="C19" s="15">
        <v>355.6</v>
      </c>
      <c r="D19" s="15">
        <v>113.4</v>
      </c>
      <c r="E19" s="15">
        <v>91.9</v>
      </c>
      <c r="F19" s="15">
        <v>257.5</v>
      </c>
      <c r="G19" s="15">
        <v>173.7</v>
      </c>
      <c r="H19" s="15">
        <v>122.1</v>
      </c>
      <c r="I19" s="15">
        <v>26.1</v>
      </c>
      <c r="J19" s="15">
        <v>49.7</v>
      </c>
      <c r="K19" s="15">
        <v>0.1</v>
      </c>
      <c r="L19" s="15">
        <v>0</v>
      </c>
      <c r="M19" s="16">
        <v>14.2</v>
      </c>
      <c r="N19" s="17">
        <v>1218.2</v>
      </c>
      <c r="O19" s="18">
        <v>136</v>
      </c>
      <c r="P19" s="12">
        <v>1022.3</v>
      </c>
    </row>
    <row r="20" spans="1:16" ht="18" customHeight="1">
      <c r="A20" s="6">
        <v>26239</v>
      </c>
      <c r="B20" s="14">
        <v>155</v>
      </c>
      <c r="C20" s="15">
        <v>106.2</v>
      </c>
      <c r="D20" s="15">
        <v>110.5</v>
      </c>
      <c r="E20" s="15">
        <v>96.7</v>
      </c>
      <c r="F20" s="15">
        <v>251.3</v>
      </c>
      <c r="G20" s="15">
        <v>262.5</v>
      </c>
      <c r="H20" s="15">
        <v>164.1</v>
      </c>
      <c r="I20" s="15">
        <v>26.4</v>
      </c>
      <c r="J20" s="15">
        <v>12.2</v>
      </c>
      <c r="K20" s="15">
        <v>0</v>
      </c>
      <c r="L20" s="15">
        <v>0</v>
      </c>
      <c r="M20" s="16">
        <v>28</v>
      </c>
      <c r="N20" s="17">
        <v>1212.9</v>
      </c>
      <c r="O20" s="18">
        <v>115</v>
      </c>
      <c r="P20" s="12">
        <v>1022.3</v>
      </c>
    </row>
    <row r="21" spans="1:16" ht="18" customHeight="1">
      <c r="A21" s="6">
        <v>26605</v>
      </c>
      <c r="B21" s="14">
        <v>114.1</v>
      </c>
      <c r="C21" s="15">
        <v>87.3</v>
      </c>
      <c r="D21" s="15">
        <v>226.5</v>
      </c>
      <c r="E21" s="15">
        <v>51.8</v>
      </c>
      <c r="F21" s="15">
        <v>127.9</v>
      </c>
      <c r="G21" s="15">
        <v>223.7</v>
      </c>
      <c r="H21" s="15">
        <v>228.2</v>
      </c>
      <c r="I21" s="15">
        <v>140.3</v>
      </c>
      <c r="J21" s="15">
        <v>5.2</v>
      </c>
      <c r="K21" s="15">
        <v>0</v>
      </c>
      <c r="L21" s="15">
        <v>0</v>
      </c>
      <c r="M21" s="16">
        <v>134.2</v>
      </c>
      <c r="N21" s="17">
        <v>1339.2</v>
      </c>
      <c r="O21" s="18">
        <v>133</v>
      </c>
      <c r="P21" s="12">
        <v>1022.3</v>
      </c>
    </row>
    <row r="22" spans="1:16" ht="18" customHeight="1">
      <c r="A22" s="6">
        <v>26970</v>
      </c>
      <c r="B22" s="14">
        <v>68.7</v>
      </c>
      <c r="C22" s="15">
        <v>155.4</v>
      </c>
      <c r="D22" s="15">
        <v>95.5</v>
      </c>
      <c r="E22" s="15">
        <v>145.8</v>
      </c>
      <c r="F22" s="15">
        <v>188.2</v>
      </c>
      <c r="G22" s="15">
        <v>244.6</v>
      </c>
      <c r="H22" s="15">
        <v>164.4</v>
      </c>
      <c r="I22" s="15">
        <v>42.9</v>
      </c>
      <c r="J22" s="15">
        <v>5.2</v>
      </c>
      <c r="K22" s="15">
        <v>0</v>
      </c>
      <c r="L22" s="15">
        <v>0</v>
      </c>
      <c r="M22" s="16">
        <v>17.3</v>
      </c>
      <c r="N22" s="17">
        <v>1128</v>
      </c>
      <c r="O22" s="18">
        <v>138</v>
      </c>
      <c r="P22" s="12">
        <v>1022.3</v>
      </c>
    </row>
    <row r="23" spans="1:16" ht="18" customHeight="1">
      <c r="A23" s="6">
        <v>27335</v>
      </c>
      <c r="B23" s="14">
        <v>129.1</v>
      </c>
      <c r="C23" s="15">
        <v>235.1</v>
      </c>
      <c r="D23" s="15">
        <v>64</v>
      </c>
      <c r="E23" s="15">
        <v>111.2</v>
      </c>
      <c r="F23" s="15">
        <v>102.2</v>
      </c>
      <c r="G23" s="15">
        <v>327.2</v>
      </c>
      <c r="H23" s="15">
        <v>145.7</v>
      </c>
      <c r="I23" s="15">
        <v>94</v>
      </c>
      <c r="J23" s="15">
        <v>0</v>
      </c>
      <c r="K23" s="15">
        <v>92.5</v>
      </c>
      <c r="L23" s="15">
        <v>21.3</v>
      </c>
      <c r="M23" s="16">
        <v>11.7</v>
      </c>
      <c r="N23" s="17">
        <v>1334</v>
      </c>
      <c r="O23" s="18">
        <v>122</v>
      </c>
      <c r="P23" s="12">
        <v>1022.3</v>
      </c>
    </row>
    <row r="24" spans="1:16" ht="18" customHeight="1">
      <c r="A24" s="6">
        <v>27700</v>
      </c>
      <c r="B24" s="14">
        <v>17.7</v>
      </c>
      <c r="C24" s="15">
        <v>180.8</v>
      </c>
      <c r="D24" s="15">
        <v>54.6</v>
      </c>
      <c r="E24" s="15">
        <v>150</v>
      </c>
      <c r="F24" s="15">
        <v>59.5</v>
      </c>
      <c r="G24" s="15">
        <v>165.6</v>
      </c>
      <c r="H24" s="15">
        <v>167.5</v>
      </c>
      <c r="I24" s="15">
        <v>21.6</v>
      </c>
      <c r="J24" s="15">
        <v>19.8</v>
      </c>
      <c r="K24" s="15">
        <v>0</v>
      </c>
      <c r="L24" s="15">
        <v>9</v>
      </c>
      <c r="M24" s="16">
        <v>21.4</v>
      </c>
      <c r="N24" s="17">
        <v>867.5</v>
      </c>
      <c r="O24" s="18">
        <v>107</v>
      </c>
      <c r="P24" s="12">
        <v>1022.3</v>
      </c>
    </row>
    <row r="25" spans="1:16" ht="18" customHeight="1">
      <c r="A25" s="6">
        <v>28066</v>
      </c>
      <c r="B25" s="14">
        <v>59</v>
      </c>
      <c r="C25" s="15">
        <v>91.3</v>
      </c>
      <c r="D25" s="15">
        <v>76.7</v>
      </c>
      <c r="E25" s="15">
        <v>62.4</v>
      </c>
      <c r="F25" s="15">
        <v>206.5</v>
      </c>
      <c r="G25" s="15">
        <v>235.3</v>
      </c>
      <c r="H25" s="15">
        <v>232.4</v>
      </c>
      <c r="I25" s="15">
        <v>25.2</v>
      </c>
      <c r="J25" s="15">
        <v>5.2</v>
      </c>
      <c r="K25" s="15">
        <v>69.7</v>
      </c>
      <c r="L25" s="15">
        <v>0</v>
      </c>
      <c r="M25" s="16">
        <v>65</v>
      </c>
      <c r="N25" s="17">
        <v>1128.7</v>
      </c>
      <c r="O25" s="18">
        <v>126</v>
      </c>
      <c r="P25" s="12">
        <v>1022.3</v>
      </c>
    </row>
    <row r="26" spans="1:16" ht="18" customHeight="1">
      <c r="A26" s="6">
        <v>28431</v>
      </c>
      <c r="B26" s="14" t="s">
        <v>17</v>
      </c>
      <c r="C26" s="15" t="s">
        <v>17</v>
      </c>
      <c r="D26" s="15" t="s">
        <v>17</v>
      </c>
      <c r="E26" s="15" t="s">
        <v>17</v>
      </c>
      <c r="F26" s="15" t="s">
        <v>17</v>
      </c>
      <c r="G26" s="15" t="s">
        <v>17</v>
      </c>
      <c r="H26" s="15" t="s">
        <v>17</v>
      </c>
      <c r="I26" s="15" t="s">
        <v>17</v>
      </c>
      <c r="J26" s="15" t="s">
        <v>17</v>
      </c>
      <c r="K26" s="15" t="s">
        <v>17</v>
      </c>
      <c r="L26" s="15" t="s">
        <v>17</v>
      </c>
      <c r="M26" s="16" t="s">
        <v>17</v>
      </c>
      <c r="N26" s="17" t="s">
        <v>17</v>
      </c>
      <c r="O26" s="18" t="s">
        <v>17</v>
      </c>
      <c r="P26" s="12">
        <v>1022.3</v>
      </c>
    </row>
    <row r="27" spans="1:16" ht="18" customHeight="1">
      <c r="A27" s="6">
        <v>28796</v>
      </c>
      <c r="B27" s="14">
        <v>20.6</v>
      </c>
      <c r="C27" s="15">
        <v>56</v>
      </c>
      <c r="D27" s="15">
        <v>56</v>
      </c>
      <c r="E27" s="15">
        <v>383.9</v>
      </c>
      <c r="F27" s="15">
        <v>165.4</v>
      </c>
      <c r="G27" s="15">
        <v>291.1</v>
      </c>
      <c r="H27" s="15">
        <v>52.1</v>
      </c>
      <c r="I27" s="15">
        <v>9.1</v>
      </c>
      <c r="J27" s="15">
        <v>0</v>
      </c>
      <c r="K27" s="15">
        <v>2</v>
      </c>
      <c r="L27" s="15">
        <v>7.3</v>
      </c>
      <c r="M27" s="16">
        <v>26.9</v>
      </c>
      <c r="N27" s="17">
        <v>1070.4</v>
      </c>
      <c r="O27" s="18">
        <v>97</v>
      </c>
      <c r="P27" s="12">
        <v>1022.3</v>
      </c>
    </row>
    <row r="28" spans="1:16" ht="18" customHeight="1">
      <c r="A28" s="6">
        <v>29161</v>
      </c>
      <c r="B28" s="14">
        <v>50.5</v>
      </c>
      <c r="C28" s="15">
        <v>189.6</v>
      </c>
      <c r="D28" s="15">
        <v>202.3</v>
      </c>
      <c r="E28" s="15">
        <v>89.6</v>
      </c>
      <c r="F28" s="15">
        <v>67.6</v>
      </c>
      <c r="G28" s="15">
        <v>80.3</v>
      </c>
      <c r="H28" s="15" t="s">
        <v>17</v>
      </c>
      <c r="I28" s="15" t="s">
        <v>17</v>
      </c>
      <c r="J28" s="15" t="s">
        <v>17</v>
      </c>
      <c r="K28" s="15" t="s">
        <v>17</v>
      </c>
      <c r="L28" s="15" t="s">
        <v>17</v>
      </c>
      <c r="M28" s="16">
        <v>8.8</v>
      </c>
      <c r="N28" s="17" t="s">
        <v>17</v>
      </c>
      <c r="O28" s="18" t="s">
        <v>17</v>
      </c>
      <c r="P28" s="12">
        <v>1022.3</v>
      </c>
    </row>
    <row r="29" spans="1:16" ht="18" customHeight="1">
      <c r="A29" s="6">
        <v>29527</v>
      </c>
      <c r="B29" s="14">
        <v>29.6</v>
      </c>
      <c r="C29" s="15">
        <v>152.9</v>
      </c>
      <c r="D29" s="15">
        <v>159</v>
      </c>
      <c r="E29" s="15">
        <v>159.7</v>
      </c>
      <c r="F29" s="15">
        <v>152</v>
      </c>
      <c r="G29" s="15">
        <v>242.8</v>
      </c>
      <c r="H29" s="15">
        <v>122.3</v>
      </c>
      <c r="I29" s="15">
        <v>27</v>
      </c>
      <c r="J29" s="15">
        <v>0</v>
      </c>
      <c r="K29" s="15">
        <v>0</v>
      </c>
      <c r="L29" s="15">
        <v>0</v>
      </c>
      <c r="M29" s="16">
        <v>1.5</v>
      </c>
      <c r="N29" s="17">
        <v>1046.8</v>
      </c>
      <c r="O29" s="18">
        <v>75</v>
      </c>
      <c r="P29" s="12">
        <v>1022.3</v>
      </c>
    </row>
    <row r="30" spans="1:16" ht="18" customHeight="1">
      <c r="A30" s="6">
        <v>29892</v>
      </c>
      <c r="B30" s="14">
        <v>41.5</v>
      </c>
      <c r="C30" s="15">
        <v>145.6</v>
      </c>
      <c r="D30" s="15">
        <v>31.3</v>
      </c>
      <c r="E30" s="15">
        <v>170.9</v>
      </c>
      <c r="F30" s="15">
        <v>81.8</v>
      </c>
      <c r="G30" s="15">
        <v>118.5</v>
      </c>
      <c r="H30" s="15">
        <v>123.6</v>
      </c>
      <c r="I30" s="15">
        <v>98</v>
      </c>
      <c r="J30" s="15">
        <v>0</v>
      </c>
      <c r="K30" s="15">
        <v>0</v>
      </c>
      <c r="L30" s="15">
        <v>0</v>
      </c>
      <c r="M30" s="16">
        <v>0</v>
      </c>
      <c r="N30" s="17">
        <v>811.2</v>
      </c>
      <c r="O30" s="18">
        <v>93</v>
      </c>
      <c r="P30" s="12">
        <v>1022.3</v>
      </c>
    </row>
    <row r="31" spans="1:16" ht="18" customHeight="1">
      <c r="A31" s="6">
        <v>30257</v>
      </c>
      <c r="B31" s="14">
        <v>64.3</v>
      </c>
      <c r="C31" s="15">
        <v>197</v>
      </c>
      <c r="D31" s="15">
        <v>110.5</v>
      </c>
      <c r="E31" s="15">
        <v>87.1</v>
      </c>
      <c r="F31" s="15">
        <v>85.5</v>
      </c>
      <c r="G31" s="15">
        <v>345.3</v>
      </c>
      <c r="H31" s="15">
        <v>105.6</v>
      </c>
      <c r="I31" s="15">
        <v>4.9</v>
      </c>
      <c r="J31" s="15">
        <v>0</v>
      </c>
      <c r="K31" s="15">
        <v>0</v>
      </c>
      <c r="L31" s="15">
        <v>0</v>
      </c>
      <c r="M31" s="16">
        <v>0</v>
      </c>
      <c r="N31" s="17">
        <v>1000.2</v>
      </c>
      <c r="O31" s="18">
        <v>69</v>
      </c>
      <c r="P31" s="12">
        <v>1022.3</v>
      </c>
    </row>
    <row r="32" spans="1:16" ht="18" customHeight="1">
      <c r="A32" s="6">
        <v>30622</v>
      </c>
      <c r="B32" s="14" t="s">
        <v>17</v>
      </c>
      <c r="C32" s="15" t="s">
        <v>17</v>
      </c>
      <c r="D32" s="15" t="s">
        <v>17</v>
      </c>
      <c r="E32" s="15" t="s">
        <v>17</v>
      </c>
      <c r="F32" s="15" t="s">
        <v>17</v>
      </c>
      <c r="G32" s="15" t="s">
        <v>17</v>
      </c>
      <c r="H32" s="15" t="s">
        <v>17</v>
      </c>
      <c r="I32" s="15" t="s">
        <v>17</v>
      </c>
      <c r="J32" s="15" t="s">
        <v>17</v>
      </c>
      <c r="K32" s="15" t="s">
        <v>17</v>
      </c>
      <c r="L32" s="15" t="s">
        <v>17</v>
      </c>
      <c r="M32" s="16" t="s">
        <v>17</v>
      </c>
      <c r="N32" s="17" t="s">
        <v>17</v>
      </c>
      <c r="O32" s="18" t="s">
        <v>17</v>
      </c>
      <c r="P32" s="12">
        <v>1022.3</v>
      </c>
    </row>
    <row r="33" spans="1:16" ht="18" customHeight="1">
      <c r="A33" s="6">
        <v>30988</v>
      </c>
      <c r="B33" s="14" t="s">
        <v>17</v>
      </c>
      <c r="C33" s="15" t="s">
        <v>17</v>
      </c>
      <c r="D33" s="15" t="s">
        <v>17</v>
      </c>
      <c r="E33" s="15" t="s">
        <v>17</v>
      </c>
      <c r="F33" s="15" t="s">
        <v>17</v>
      </c>
      <c r="G33" s="15" t="s">
        <v>17</v>
      </c>
      <c r="H33" s="15" t="s">
        <v>17</v>
      </c>
      <c r="I33" s="15" t="s">
        <v>17</v>
      </c>
      <c r="J33" s="15" t="s">
        <v>17</v>
      </c>
      <c r="K33" s="15" t="s">
        <v>17</v>
      </c>
      <c r="L33" s="15" t="s">
        <v>17</v>
      </c>
      <c r="M33" s="16" t="s">
        <v>17</v>
      </c>
      <c r="N33" s="17" t="s">
        <v>17</v>
      </c>
      <c r="O33" s="18" t="s">
        <v>17</v>
      </c>
      <c r="P33" s="12">
        <v>1022.3</v>
      </c>
    </row>
    <row r="34" spans="1:16" ht="18" customHeight="1">
      <c r="A34" s="6">
        <v>31353</v>
      </c>
      <c r="B34" s="14">
        <v>32.8</v>
      </c>
      <c r="C34" s="15">
        <v>130.2</v>
      </c>
      <c r="D34" s="15">
        <v>97.2</v>
      </c>
      <c r="E34" s="15">
        <v>186.2</v>
      </c>
      <c r="F34" s="15">
        <v>54</v>
      </c>
      <c r="G34" s="15">
        <v>200.2</v>
      </c>
      <c r="H34" s="15">
        <v>130.5</v>
      </c>
      <c r="I34" s="15">
        <v>128.8</v>
      </c>
      <c r="J34" s="15">
        <v>0</v>
      </c>
      <c r="K34" s="15">
        <v>0</v>
      </c>
      <c r="L34" s="15">
        <v>0</v>
      </c>
      <c r="M34" s="16">
        <v>0</v>
      </c>
      <c r="N34" s="17">
        <v>959.9</v>
      </c>
      <c r="O34" s="18">
        <v>118</v>
      </c>
      <c r="P34" s="12">
        <v>1022.3</v>
      </c>
    </row>
    <row r="35" spans="1:16" ht="18" customHeight="1">
      <c r="A35" s="6">
        <v>31718</v>
      </c>
      <c r="B35" s="14">
        <v>91.7</v>
      </c>
      <c r="C35" s="15">
        <v>329.5</v>
      </c>
      <c r="D35" s="15">
        <v>80.8</v>
      </c>
      <c r="E35" s="15">
        <v>85.6</v>
      </c>
      <c r="F35" s="15">
        <v>94.2</v>
      </c>
      <c r="G35" s="15">
        <v>147.3</v>
      </c>
      <c r="H35" s="15">
        <v>66.4</v>
      </c>
      <c r="I35" s="15">
        <v>16.7</v>
      </c>
      <c r="J35" s="15">
        <v>14.1</v>
      </c>
      <c r="K35" s="15">
        <v>0</v>
      </c>
      <c r="L35" s="15">
        <v>15.7</v>
      </c>
      <c r="M35" s="16">
        <v>32.1</v>
      </c>
      <c r="N35" s="17">
        <v>974.1</v>
      </c>
      <c r="O35" s="18">
        <v>97</v>
      </c>
      <c r="P35" s="12">
        <v>1022.3</v>
      </c>
    </row>
    <row r="36" spans="1:16" ht="18" customHeight="1">
      <c r="A36" s="6">
        <v>32083</v>
      </c>
      <c r="B36" s="14">
        <v>142.3</v>
      </c>
      <c r="C36" s="15">
        <v>59.4</v>
      </c>
      <c r="D36" s="15">
        <v>149.1</v>
      </c>
      <c r="E36" s="15">
        <v>57.2</v>
      </c>
      <c r="F36" s="15">
        <v>178.4</v>
      </c>
      <c r="G36" s="15">
        <v>149.7</v>
      </c>
      <c r="H36" s="15">
        <v>108.5</v>
      </c>
      <c r="I36" s="15">
        <v>58.2</v>
      </c>
      <c r="J36" s="15">
        <v>0</v>
      </c>
      <c r="K36" s="15">
        <v>0</v>
      </c>
      <c r="L36" s="15">
        <v>6.5</v>
      </c>
      <c r="M36" s="16">
        <v>0</v>
      </c>
      <c r="N36" s="17">
        <v>909.3</v>
      </c>
      <c r="O36" s="18">
        <v>105</v>
      </c>
      <c r="P36" s="12">
        <v>1022.3</v>
      </c>
    </row>
    <row r="37" spans="1:16" ht="18" customHeight="1">
      <c r="A37" s="6">
        <v>32449</v>
      </c>
      <c r="B37" s="14">
        <v>257.1</v>
      </c>
      <c r="C37" s="15">
        <v>129.2</v>
      </c>
      <c r="D37" s="15">
        <v>145.9</v>
      </c>
      <c r="E37" s="15">
        <v>178.5</v>
      </c>
      <c r="F37" s="15">
        <v>311.1</v>
      </c>
      <c r="G37" s="15">
        <v>78.9</v>
      </c>
      <c r="H37" s="15">
        <v>194.4</v>
      </c>
      <c r="I37" s="15">
        <v>103.1</v>
      </c>
      <c r="J37" s="15">
        <v>0</v>
      </c>
      <c r="K37" s="15">
        <v>0.4</v>
      </c>
      <c r="L37" s="15">
        <v>0</v>
      </c>
      <c r="M37" s="16">
        <v>11.5</v>
      </c>
      <c r="N37" s="17">
        <v>1410.1</v>
      </c>
      <c r="O37" s="18">
        <v>108</v>
      </c>
      <c r="P37" s="12">
        <v>1022.3</v>
      </c>
    </row>
    <row r="38" spans="1:16" ht="18" customHeight="1">
      <c r="A38" s="6">
        <v>32814</v>
      </c>
      <c r="B38" s="14">
        <v>30.9</v>
      </c>
      <c r="C38" s="15">
        <v>110.8</v>
      </c>
      <c r="D38" s="15">
        <v>204.2</v>
      </c>
      <c r="E38" s="15">
        <v>86</v>
      </c>
      <c r="F38" s="15">
        <v>110.4</v>
      </c>
      <c r="G38" s="15">
        <v>116.5</v>
      </c>
      <c r="H38" s="15">
        <v>248.3</v>
      </c>
      <c r="I38" s="15">
        <v>12.4</v>
      </c>
      <c r="J38" s="15">
        <v>0</v>
      </c>
      <c r="K38" s="15">
        <v>0</v>
      </c>
      <c r="L38" s="15">
        <v>0</v>
      </c>
      <c r="M38" s="16">
        <v>14.5</v>
      </c>
      <c r="N38" s="17">
        <v>934</v>
      </c>
      <c r="O38" s="18">
        <v>76</v>
      </c>
      <c r="P38" s="12">
        <v>1022.3</v>
      </c>
    </row>
    <row r="39" spans="1:16" ht="18" customHeight="1">
      <c r="A39" s="6">
        <v>33179</v>
      </c>
      <c r="B39" s="14">
        <v>4</v>
      </c>
      <c r="C39" s="15">
        <v>165.5</v>
      </c>
      <c r="D39" s="15">
        <v>56.9</v>
      </c>
      <c r="E39" s="15">
        <v>72.7</v>
      </c>
      <c r="F39" s="15">
        <v>265.6</v>
      </c>
      <c r="G39" s="15">
        <v>267.6</v>
      </c>
      <c r="H39" s="15">
        <v>153</v>
      </c>
      <c r="I39" s="15">
        <v>125.6</v>
      </c>
      <c r="J39" s="15">
        <v>0</v>
      </c>
      <c r="K39" s="15">
        <v>0</v>
      </c>
      <c r="L39" s="15">
        <v>0</v>
      </c>
      <c r="M39" s="16">
        <v>0.5</v>
      </c>
      <c r="N39" s="17">
        <v>1111.4</v>
      </c>
      <c r="O39" s="18">
        <v>68</v>
      </c>
      <c r="P39" s="12">
        <v>1022.3</v>
      </c>
    </row>
    <row r="40" spans="1:16" ht="18" customHeight="1">
      <c r="A40" s="6">
        <v>33544</v>
      </c>
      <c r="B40" s="14">
        <v>31.1</v>
      </c>
      <c r="C40" s="15">
        <v>74.5</v>
      </c>
      <c r="D40" s="15">
        <v>70.4</v>
      </c>
      <c r="E40" s="15">
        <v>57.8</v>
      </c>
      <c r="F40" s="15">
        <v>269.8</v>
      </c>
      <c r="G40" s="15">
        <v>162.7</v>
      </c>
      <c r="H40" s="15">
        <v>104.9</v>
      </c>
      <c r="I40" s="15">
        <v>0</v>
      </c>
      <c r="J40" s="15">
        <v>8.2</v>
      </c>
      <c r="K40" s="15">
        <v>27.6</v>
      </c>
      <c r="L40" s="15">
        <v>42.3</v>
      </c>
      <c r="M40" s="16">
        <v>0</v>
      </c>
      <c r="N40" s="17">
        <v>849.3</v>
      </c>
      <c r="O40" s="18">
        <v>66</v>
      </c>
      <c r="P40" s="12">
        <v>1022.3</v>
      </c>
    </row>
    <row r="41" spans="1:16" ht="18" customHeight="1">
      <c r="A41" s="6">
        <v>33910</v>
      </c>
      <c r="B41" s="14">
        <v>1</v>
      </c>
      <c r="C41" s="15">
        <v>84.6</v>
      </c>
      <c r="D41" s="15">
        <v>47.7</v>
      </c>
      <c r="E41" s="15">
        <v>124.2</v>
      </c>
      <c r="F41" s="15">
        <v>167.5</v>
      </c>
      <c r="G41" s="15">
        <v>174.2</v>
      </c>
      <c r="H41" s="15">
        <v>150.3</v>
      </c>
      <c r="I41" s="15">
        <v>0</v>
      </c>
      <c r="J41" s="15">
        <v>185</v>
      </c>
      <c r="K41" s="15">
        <v>0</v>
      </c>
      <c r="L41" s="15">
        <v>0</v>
      </c>
      <c r="M41" s="16">
        <v>3.7</v>
      </c>
      <c r="N41" s="17">
        <v>938.2</v>
      </c>
      <c r="O41" s="18">
        <v>57</v>
      </c>
      <c r="P41" s="12">
        <v>1022.3</v>
      </c>
    </row>
    <row r="42" spans="1:16" ht="18" customHeight="1">
      <c r="A42" s="6">
        <v>34275</v>
      </c>
      <c r="B42" s="14">
        <v>51.4</v>
      </c>
      <c r="C42" s="15">
        <v>109.3</v>
      </c>
      <c r="D42" s="15">
        <v>51</v>
      </c>
      <c r="E42" s="19">
        <v>19.1</v>
      </c>
      <c r="F42" s="15">
        <v>102.9</v>
      </c>
      <c r="G42" s="15">
        <v>88</v>
      </c>
      <c r="H42" s="15">
        <v>61.5</v>
      </c>
      <c r="I42" s="15">
        <v>0</v>
      </c>
      <c r="J42" s="15">
        <v>0</v>
      </c>
      <c r="K42" s="15">
        <v>0</v>
      </c>
      <c r="L42" s="15">
        <v>0</v>
      </c>
      <c r="M42" s="16">
        <v>130.4</v>
      </c>
      <c r="N42" s="17">
        <v>613.6</v>
      </c>
      <c r="O42" s="18">
        <v>49</v>
      </c>
      <c r="P42" s="12">
        <v>1022.3</v>
      </c>
    </row>
    <row r="43" spans="1:16" ht="18" customHeight="1">
      <c r="A43" s="6">
        <v>34640</v>
      </c>
      <c r="B43" s="14">
        <v>11.8</v>
      </c>
      <c r="C43" s="15">
        <v>366.7</v>
      </c>
      <c r="D43" s="15">
        <v>126.6</v>
      </c>
      <c r="E43" s="15">
        <v>71.4</v>
      </c>
      <c r="F43" s="15">
        <v>174.1</v>
      </c>
      <c r="G43" s="15">
        <v>223.9</v>
      </c>
      <c r="H43" s="15">
        <v>51.4</v>
      </c>
      <c r="I43" s="15">
        <v>4.4</v>
      </c>
      <c r="J43" s="15">
        <v>11.4</v>
      </c>
      <c r="K43" s="15">
        <v>0</v>
      </c>
      <c r="L43" s="15">
        <v>0</v>
      </c>
      <c r="M43" s="16">
        <v>5.8</v>
      </c>
      <c r="N43" s="17">
        <f>SUM(B43:M43)</f>
        <v>1047.5000000000002</v>
      </c>
      <c r="O43" s="18">
        <v>84</v>
      </c>
      <c r="P43" s="12">
        <v>1022.3</v>
      </c>
    </row>
    <row r="44" spans="1:16" ht="18" customHeight="1">
      <c r="A44" s="6">
        <v>35005</v>
      </c>
      <c r="B44" s="20">
        <v>47.4</v>
      </c>
      <c r="C44" s="21">
        <v>70.7</v>
      </c>
      <c r="D44" s="21">
        <v>40.3</v>
      </c>
      <c r="E44" s="21">
        <v>212.6</v>
      </c>
      <c r="F44" s="21">
        <v>142.6</v>
      </c>
      <c r="G44" s="21">
        <v>102</v>
      </c>
      <c r="H44" s="21">
        <v>27.8</v>
      </c>
      <c r="I44" s="21">
        <v>0</v>
      </c>
      <c r="J44" s="21">
        <v>0</v>
      </c>
      <c r="K44" s="21">
        <v>0</v>
      </c>
      <c r="L44" s="21">
        <v>43.9</v>
      </c>
      <c r="M44" s="22">
        <v>8.3</v>
      </c>
      <c r="N44" s="17">
        <v>695.6</v>
      </c>
      <c r="O44" s="18">
        <v>69</v>
      </c>
      <c r="P44" s="12">
        <v>1022.3</v>
      </c>
    </row>
    <row r="45" spans="1:16" ht="18" customHeight="1">
      <c r="A45" s="6">
        <v>35371</v>
      </c>
      <c r="B45" s="20">
        <v>162.3</v>
      </c>
      <c r="C45" s="21">
        <v>182.1</v>
      </c>
      <c r="D45" s="21">
        <v>214.4</v>
      </c>
      <c r="E45" s="21">
        <v>58.2</v>
      </c>
      <c r="F45" s="21">
        <v>307.5</v>
      </c>
      <c r="G45" s="21">
        <v>62.5</v>
      </c>
      <c r="H45" s="21">
        <v>158.7</v>
      </c>
      <c r="I45" s="21">
        <v>49.8</v>
      </c>
      <c r="J45" s="21">
        <v>0</v>
      </c>
      <c r="K45" s="21">
        <v>0</v>
      </c>
      <c r="L45" s="21">
        <v>0</v>
      </c>
      <c r="M45" s="22">
        <v>47.8</v>
      </c>
      <c r="N45" s="23">
        <v>1243.3</v>
      </c>
      <c r="O45" s="24">
        <v>80</v>
      </c>
      <c r="P45" s="12">
        <v>1022.3</v>
      </c>
    </row>
    <row r="46" spans="1:16" ht="18" customHeight="1">
      <c r="A46" s="6">
        <v>35736</v>
      </c>
      <c r="B46" s="20">
        <v>112.6</v>
      </c>
      <c r="C46" s="21">
        <v>38.3</v>
      </c>
      <c r="D46" s="21">
        <v>2.2</v>
      </c>
      <c r="E46" s="21">
        <v>119.2</v>
      </c>
      <c r="F46" s="21">
        <v>199.1</v>
      </c>
      <c r="G46" s="21">
        <v>125.8</v>
      </c>
      <c r="H46" s="21">
        <v>97.3</v>
      </c>
      <c r="I46" s="21">
        <v>11.5</v>
      </c>
      <c r="J46" s="21">
        <v>0</v>
      </c>
      <c r="K46" s="21">
        <v>0</v>
      </c>
      <c r="L46" s="21">
        <v>0</v>
      </c>
      <c r="M46" s="22">
        <v>25.3</v>
      </c>
      <c r="N46" s="23">
        <v>731.3</v>
      </c>
      <c r="O46" s="24">
        <v>58</v>
      </c>
      <c r="P46" s="12">
        <v>1022.3</v>
      </c>
    </row>
    <row r="47" spans="1:16" ht="18" customHeight="1">
      <c r="A47" s="6">
        <v>36101</v>
      </c>
      <c r="B47" s="20">
        <v>44.3</v>
      </c>
      <c r="C47" s="21">
        <v>179.2</v>
      </c>
      <c r="D47" s="21">
        <v>49.8</v>
      </c>
      <c r="E47" s="21">
        <v>101.6</v>
      </c>
      <c r="F47" s="21">
        <v>156.1</v>
      </c>
      <c r="G47" s="21">
        <v>109.2</v>
      </c>
      <c r="H47" s="21">
        <v>20.8</v>
      </c>
      <c r="I47" s="21">
        <v>73.6</v>
      </c>
      <c r="J47" s="21">
        <v>0</v>
      </c>
      <c r="K47" s="21">
        <v>9</v>
      </c>
      <c r="L47" s="21">
        <v>31.3</v>
      </c>
      <c r="M47" s="22">
        <v>0</v>
      </c>
      <c r="N47" s="23">
        <f>SUM(B47:M47)</f>
        <v>774.9</v>
      </c>
      <c r="O47" s="18">
        <v>55</v>
      </c>
      <c r="P47" s="12">
        <v>1022.3</v>
      </c>
    </row>
    <row r="48" spans="1:16" ht="18" customHeight="1">
      <c r="A48" s="6">
        <v>36466</v>
      </c>
      <c r="B48" s="20">
        <v>102.9</v>
      </c>
      <c r="C48" s="21">
        <v>199.5</v>
      </c>
      <c r="D48" s="21">
        <v>264.2</v>
      </c>
      <c r="E48" s="21">
        <v>55.8</v>
      </c>
      <c r="F48" s="21" t="s">
        <v>17</v>
      </c>
      <c r="G48" s="21" t="s">
        <v>17</v>
      </c>
      <c r="H48" s="21" t="s">
        <v>17</v>
      </c>
      <c r="I48" s="21" t="s">
        <v>17</v>
      </c>
      <c r="J48" s="21" t="s">
        <v>17</v>
      </c>
      <c r="K48" s="21" t="s">
        <v>17</v>
      </c>
      <c r="L48" s="21" t="s">
        <v>17</v>
      </c>
      <c r="M48" s="22" t="s">
        <v>17</v>
      </c>
      <c r="N48" s="23" t="s">
        <v>17</v>
      </c>
      <c r="O48" s="18" t="s">
        <v>17</v>
      </c>
      <c r="P48" s="12">
        <v>1022.3</v>
      </c>
    </row>
    <row r="49" spans="1:16" ht="18" customHeight="1">
      <c r="A49" s="6">
        <v>36832</v>
      </c>
      <c r="B49" s="20" t="s">
        <v>17</v>
      </c>
      <c r="C49" s="21">
        <v>371.5</v>
      </c>
      <c r="D49" s="21">
        <v>103.8</v>
      </c>
      <c r="E49" s="21">
        <v>48.3</v>
      </c>
      <c r="F49" s="21">
        <v>197.5</v>
      </c>
      <c r="G49" s="21">
        <v>199</v>
      </c>
      <c r="H49" s="21">
        <v>112</v>
      </c>
      <c r="I49" s="21" t="s">
        <v>17</v>
      </c>
      <c r="J49" s="21">
        <v>0</v>
      </c>
      <c r="K49" s="21">
        <v>0</v>
      </c>
      <c r="L49" s="21">
        <v>0</v>
      </c>
      <c r="M49" s="22">
        <v>92.8</v>
      </c>
      <c r="N49" s="23">
        <v>1124.9</v>
      </c>
      <c r="O49" s="24">
        <v>76</v>
      </c>
      <c r="P49" s="12">
        <v>1022.3</v>
      </c>
    </row>
    <row r="50" spans="1:16" ht="18" customHeight="1">
      <c r="A50" s="6">
        <v>37197</v>
      </c>
      <c r="B50" s="25">
        <v>8.4</v>
      </c>
      <c r="C50" s="26">
        <v>303.3</v>
      </c>
      <c r="D50" s="26">
        <v>95.2</v>
      </c>
      <c r="E50" s="26">
        <v>33.5</v>
      </c>
      <c r="F50" s="26">
        <v>230.1</v>
      </c>
      <c r="G50" s="26">
        <v>78.9</v>
      </c>
      <c r="H50" s="26">
        <v>207.9</v>
      </c>
      <c r="I50" s="26">
        <v>0</v>
      </c>
      <c r="J50" s="26">
        <v>0</v>
      </c>
      <c r="K50" s="26" t="s">
        <v>17</v>
      </c>
      <c r="L50" s="26">
        <v>0</v>
      </c>
      <c r="M50" s="27" t="s">
        <v>17</v>
      </c>
      <c r="N50" s="28">
        <v>957.3</v>
      </c>
      <c r="O50" s="24">
        <v>61</v>
      </c>
      <c r="P50" s="12">
        <v>1022.3</v>
      </c>
    </row>
    <row r="51" spans="1:35" ht="18" customHeight="1">
      <c r="A51" s="6">
        <v>37562</v>
      </c>
      <c r="B51" s="20" t="s">
        <v>17</v>
      </c>
      <c r="C51" s="21" t="s">
        <v>17</v>
      </c>
      <c r="D51" s="21" t="s">
        <v>17</v>
      </c>
      <c r="E51" s="21">
        <v>28.8</v>
      </c>
      <c r="F51" s="21">
        <v>288.8</v>
      </c>
      <c r="G51" s="21" t="s">
        <v>17</v>
      </c>
      <c r="H51" s="21" t="s">
        <v>17</v>
      </c>
      <c r="I51" s="21" t="s">
        <v>17</v>
      </c>
      <c r="J51" s="21">
        <v>0</v>
      </c>
      <c r="K51" s="21">
        <v>0</v>
      </c>
      <c r="L51" s="21">
        <v>0</v>
      </c>
      <c r="M51" s="22">
        <v>0</v>
      </c>
      <c r="N51" s="23" t="s">
        <v>17</v>
      </c>
      <c r="O51" s="24" t="s">
        <v>17</v>
      </c>
      <c r="P51" s="12">
        <v>1022.3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8" customHeight="1">
      <c r="A52" s="6">
        <v>37927</v>
      </c>
      <c r="B52" s="30">
        <v>40.3</v>
      </c>
      <c r="C52" s="31">
        <v>179</v>
      </c>
      <c r="D52" s="31">
        <v>49.8</v>
      </c>
      <c r="E52" s="31">
        <v>101.6</v>
      </c>
      <c r="F52" s="31">
        <v>72</v>
      </c>
      <c r="G52" s="31">
        <v>317.8</v>
      </c>
      <c r="H52" s="31" t="s">
        <v>17</v>
      </c>
      <c r="I52" s="31">
        <v>0</v>
      </c>
      <c r="J52" s="31">
        <v>0</v>
      </c>
      <c r="K52" s="31">
        <v>0</v>
      </c>
      <c r="L52" s="31">
        <v>8.3</v>
      </c>
      <c r="M52" s="32">
        <v>25.3</v>
      </c>
      <c r="N52" s="33">
        <f>SUM(B52:M52)</f>
        <v>794.0999999999999</v>
      </c>
      <c r="O52" s="34">
        <v>57</v>
      </c>
      <c r="P52" s="12">
        <v>1022.3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ht="18" customHeight="1">
      <c r="A53" s="6">
        <v>38293</v>
      </c>
      <c r="B53" s="30">
        <v>44.6</v>
      </c>
      <c r="C53" s="31">
        <v>198.2</v>
      </c>
      <c r="D53" s="31">
        <v>123.4</v>
      </c>
      <c r="E53" s="31">
        <v>154.1</v>
      </c>
      <c r="F53" s="31">
        <v>72.1</v>
      </c>
      <c r="G53" s="31">
        <v>238.1</v>
      </c>
      <c r="H53" s="31">
        <v>35.3</v>
      </c>
      <c r="I53" s="31">
        <v>39.1</v>
      </c>
      <c r="J53" s="31">
        <v>0</v>
      </c>
      <c r="K53" s="31">
        <v>0</v>
      </c>
      <c r="L53" s="31">
        <v>0</v>
      </c>
      <c r="M53" s="32">
        <v>23</v>
      </c>
      <c r="N53" s="33">
        <f>SUM(B53:M53)</f>
        <v>927.9</v>
      </c>
      <c r="O53" s="34">
        <v>67</v>
      </c>
      <c r="P53" s="12">
        <v>1022.3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16" ht="21" customHeight="1">
      <c r="A54" s="6">
        <v>38658</v>
      </c>
      <c r="B54" s="35">
        <v>32</v>
      </c>
      <c r="C54" s="36">
        <v>95.9</v>
      </c>
      <c r="D54" s="36">
        <v>161.8</v>
      </c>
      <c r="E54" s="36">
        <v>214.6</v>
      </c>
      <c r="F54" s="36">
        <v>89.7</v>
      </c>
      <c r="G54" s="36">
        <v>215.9</v>
      </c>
      <c r="H54" s="36">
        <v>102.5</v>
      </c>
      <c r="I54" s="36">
        <v>0</v>
      </c>
      <c r="J54" s="36">
        <v>0</v>
      </c>
      <c r="K54" s="36">
        <v>0</v>
      </c>
      <c r="L54" s="36">
        <v>0</v>
      </c>
      <c r="M54" s="37">
        <v>0.5</v>
      </c>
      <c r="N54" s="33">
        <v>912.9</v>
      </c>
      <c r="O54" s="38">
        <v>67</v>
      </c>
      <c r="P54" s="12">
        <v>1022.3</v>
      </c>
    </row>
    <row r="55" spans="1:16" ht="21" customHeight="1">
      <c r="A55" s="6">
        <v>39023</v>
      </c>
      <c r="B55" s="39">
        <v>126</v>
      </c>
      <c r="C55" s="21">
        <v>227.6</v>
      </c>
      <c r="D55" s="21" t="s">
        <v>17</v>
      </c>
      <c r="E55" s="21">
        <v>133.2</v>
      </c>
      <c r="F55" s="21" t="s">
        <v>17</v>
      </c>
      <c r="G55" s="21" t="s">
        <v>17</v>
      </c>
      <c r="H55" s="21" t="s">
        <v>17</v>
      </c>
      <c r="I55" s="21" t="s">
        <v>17</v>
      </c>
      <c r="J55" s="21" t="s">
        <v>17</v>
      </c>
      <c r="K55" s="21" t="s">
        <v>17</v>
      </c>
      <c r="L55" s="21" t="s">
        <v>17</v>
      </c>
      <c r="M55" s="39" t="s">
        <v>17</v>
      </c>
      <c r="N55" s="23" t="s">
        <v>17</v>
      </c>
      <c r="O55" s="18" t="s">
        <v>17</v>
      </c>
      <c r="P55" s="12">
        <v>1022.3</v>
      </c>
    </row>
    <row r="56" spans="1:16" ht="18" customHeight="1">
      <c r="A56" s="6">
        <v>39388</v>
      </c>
      <c r="B56" s="39">
        <v>193.8</v>
      </c>
      <c r="C56" s="21">
        <v>122.3</v>
      </c>
      <c r="D56" s="21">
        <v>43.6</v>
      </c>
      <c r="E56" s="21">
        <v>102.9</v>
      </c>
      <c r="F56" s="21">
        <v>253.1</v>
      </c>
      <c r="G56" s="21">
        <v>281.1</v>
      </c>
      <c r="H56" s="21">
        <v>86.7</v>
      </c>
      <c r="I56" s="21">
        <v>0</v>
      </c>
      <c r="J56" s="21">
        <v>0</v>
      </c>
      <c r="K56" s="21">
        <v>0</v>
      </c>
      <c r="L56" s="21">
        <v>0</v>
      </c>
      <c r="M56" s="39">
        <v>32.4</v>
      </c>
      <c r="N56" s="23">
        <v>1115.9</v>
      </c>
      <c r="O56" s="18">
        <v>72</v>
      </c>
      <c r="P56" s="12">
        <v>1022.3</v>
      </c>
    </row>
    <row r="57" spans="1:16" ht="18" customHeight="1">
      <c r="A57" s="6">
        <v>39754</v>
      </c>
      <c r="B57" s="39">
        <v>144</v>
      </c>
      <c r="C57" s="21">
        <v>425</v>
      </c>
      <c r="D57" s="21">
        <v>516.5</v>
      </c>
      <c r="E57" s="21">
        <v>140</v>
      </c>
      <c r="F57" s="21">
        <v>589.9</v>
      </c>
      <c r="G57" s="21">
        <v>213.2</v>
      </c>
      <c r="H57" s="21">
        <v>193.5</v>
      </c>
      <c r="I57" s="21">
        <v>13.2</v>
      </c>
      <c r="J57" s="21">
        <v>0</v>
      </c>
      <c r="K57" s="21">
        <v>0</v>
      </c>
      <c r="L57" s="21">
        <v>0</v>
      </c>
      <c r="M57" s="39">
        <v>0</v>
      </c>
      <c r="N57" s="23">
        <v>2235.3</v>
      </c>
      <c r="O57" s="18">
        <v>84</v>
      </c>
      <c r="P57" s="12">
        <v>1022.3</v>
      </c>
    </row>
    <row r="58" spans="1:16" ht="18" customHeight="1">
      <c r="A58" s="6">
        <v>40119</v>
      </c>
      <c r="B58" s="39">
        <v>57.6</v>
      </c>
      <c r="C58" s="21">
        <v>229.8</v>
      </c>
      <c r="D58" s="21">
        <v>306.9</v>
      </c>
      <c r="E58" s="21">
        <v>147.8</v>
      </c>
      <c r="F58" s="21">
        <v>199</v>
      </c>
      <c r="G58" s="21">
        <v>263.2</v>
      </c>
      <c r="H58" s="21" t="s">
        <v>17</v>
      </c>
      <c r="I58" s="21" t="s">
        <v>17</v>
      </c>
      <c r="J58" s="21" t="s">
        <v>17</v>
      </c>
      <c r="K58" s="21" t="s">
        <v>17</v>
      </c>
      <c r="L58" s="21" t="s">
        <v>17</v>
      </c>
      <c r="M58" s="39" t="s">
        <v>17</v>
      </c>
      <c r="N58" s="23">
        <v>1204.3</v>
      </c>
      <c r="O58" s="18" t="s">
        <v>17</v>
      </c>
      <c r="P58" s="12">
        <v>1022.3</v>
      </c>
    </row>
    <row r="59" spans="1:16" ht="18" customHeight="1">
      <c r="A59" s="6">
        <v>40484</v>
      </c>
      <c r="B59" s="39" t="s">
        <v>17</v>
      </c>
      <c r="C59" s="21">
        <v>69.2</v>
      </c>
      <c r="D59" s="21">
        <v>36.800000000000004</v>
      </c>
      <c r="E59" s="21">
        <v>97.6</v>
      </c>
      <c r="F59" s="21">
        <v>350</v>
      </c>
      <c r="G59" s="21">
        <v>112.79999999999998</v>
      </c>
      <c r="H59" s="21" t="s">
        <v>17</v>
      </c>
      <c r="I59" s="21" t="s">
        <v>17</v>
      </c>
      <c r="J59" s="21" t="s">
        <v>17</v>
      </c>
      <c r="K59" s="21">
        <v>1.7999999999999998</v>
      </c>
      <c r="L59" s="21">
        <v>0</v>
      </c>
      <c r="M59" s="39">
        <v>42.300000000000004</v>
      </c>
      <c r="N59" s="23">
        <v>710.4999999999999</v>
      </c>
      <c r="O59" s="18">
        <v>95</v>
      </c>
      <c r="P59" s="12">
        <v>1022.3</v>
      </c>
    </row>
    <row r="60" spans="1:16" ht="18" customHeight="1">
      <c r="A60" s="6">
        <v>40849</v>
      </c>
      <c r="B60" s="39">
        <v>79.19999999999999</v>
      </c>
      <c r="C60" s="21">
        <v>300.20000000000005</v>
      </c>
      <c r="D60" s="21">
        <v>68.40000000000002</v>
      </c>
      <c r="E60" s="21">
        <v>33.2</v>
      </c>
      <c r="F60" s="21">
        <v>141.39999999999998</v>
      </c>
      <c r="G60" s="21">
        <v>180.79999999999998</v>
      </c>
      <c r="H60" s="21">
        <v>118.20000000000003</v>
      </c>
      <c r="I60" s="21">
        <v>1.2</v>
      </c>
      <c r="J60" s="21">
        <v>0</v>
      </c>
      <c r="K60" s="21">
        <v>0</v>
      </c>
      <c r="L60" s="21">
        <v>0</v>
      </c>
      <c r="M60" s="39">
        <v>0</v>
      </c>
      <c r="N60" s="23">
        <v>922.6000000000001</v>
      </c>
      <c r="O60" s="18">
        <v>139</v>
      </c>
      <c r="P60" s="12">
        <v>1022.3</v>
      </c>
    </row>
    <row r="61" spans="1:16" ht="18" customHeight="1">
      <c r="A61" s="6">
        <v>41215</v>
      </c>
      <c r="B61" s="39">
        <v>39.2</v>
      </c>
      <c r="C61" s="21">
        <v>182.49999999999997</v>
      </c>
      <c r="D61" s="21">
        <v>68.69999999999999</v>
      </c>
      <c r="E61" s="21">
        <v>44.2</v>
      </c>
      <c r="F61" s="21">
        <v>121.7</v>
      </c>
      <c r="G61" s="21">
        <v>80.2</v>
      </c>
      <c r="H61" s="21">
        <v>98.3</v>
      </c>
      <c r="I61" s="21" t="s">
        <v>17</v>
      </c>
      <c r="J61" s="21" t="s">
        <v>17</v>
      </c>
      <c r="K61" s="21">
        <v>0</v>
      </c>
      <c r="L61" s="21">
        <v>0</v>
      </c>
      <c r="M61" s="39">
        <v>0</v>
      </c>
      <c r="N61" s="23">
        <v>634.8</v>
      </c>
      <c r="O61" s="18">
        <v>77</v>
      </c>
      <c r="P61" s="12">
        <v>1022.3</v>
      </c>
    </row>
    <row r="62" spans="1:16" ht="18" customHeight="1">
      <c r="A62" s="6">
        <v>41580</v>
      </c>
      <c r="B62" s="40" t="s">
        <v>17</v>
      </c>
      <c r="C62" s="15" t="s">
        <v>17</v>
      </c>
      <c r="D62" s="15" t="s">
        <v>17</v>
      </c>
      <c r="E62" s="15" t="s">
        <v>17</v>
      </c>
      <c r="F62" s="15" t="s">
        <v>17</v>
      </c>
      <c r="G62" s="15" t="s">
        <v>17</v>
      </c>
      <c r="H62" s="15" t="s">
        <v>17</v>
      </c>
      <c r="I62" s="15" t="s">
        <v>17</v>
      </c>
      <c r="J62" s="15" t="s">
        <v>17</v>
      </c>
      <c r="K62" s="15"/>
      <c r="L62" s="15">
        <v>0</v>
      </c>
      <c r="M62" s="40">
        <v>0</v>
      </c>
      <c r="N62" s="17" t="s">
        <v>17</v>
      </c>
      <c r="O62" s="17" t="s">
        <v>17</v>
      </c>
      <c r="P62" s="12">
        <v>1022.3</v>
      </c>
    </row>
    <row r="63" spans="1:16" ht="18" customHeight="1">
      <c r="A63" s="6">
        <v>41945</v>
      </c>
      <c r="B63" s="40">
        <v>0</v>
      </c>
      <c r="C63" s="15">
        <v>6.500000000000001</v>
      </c>
      <c r="D63" s="15" t="s">
        <v>17</v>
      </c>
      <c r="E63" s="15" t="s">
        <v>17</v>
      </c>
      <c r="F63" s="15" t="s">
        <v>17</v>
      </c>
      <c r="G63" s="15" t="s">
        <v>17</v>
      </c>
      <c r="H63" s="15" t="s">
        <v>17</v>
      </c>
      <c r="I63" s="15" t="s">
        <v>17</v>
      </c>
      <c r="J63" s="15" t="s">
        <v>17</v>
      </c>
      <c r="K63" s="15" t="s">
        <v>17</v>
      </c>
      <c r="L63" s="15" t="s">
        <v>17</v>
      </c>
      <c r="M63" s="40" t="s">
        <v>17</v>
      </c>
      <c r="N63" s="17" t="s">
        <v>17</v>
      </c>
      <c r="O63" s="17" t="s">
        <v>17</v>
      </c>
      <c r="P63" s="12">
        <v>1022.3</v>
      </c>
    </row>
    <row r="64" spans="1:16" ht="18" customHeight="1">
      <c r="A64" s="6">
        <v>42310</v>
      </c>
      <c r="B64" s="40" t="s">
        <v>17</v>
      </c>
      <c r="C64" s="15" t="s">
        <v>17</v>
      </c>
      <c r="D64" s="15" t="s">
        <v>17</v>
      </c>
      <c r="E64" s="15" t="s">
        <v>17</v>
      </c>
      <c r="F64" s="15" t="s">
        <v>17</v>
      </c>
      <c r="G64" s="15" t="s">
        <v>17</v>
      </c>
      <c r="H64" s="15" t="s">
        <v>17</v>
      </c>
      <c r="I64" s="15" t="s">
        <v>17</v>
      </c>
      <c r="J64" s="15" t="s">
        <v>17</v>
      </c>
      <c r="K64" s="15">
        <v>2.8</v>
      </c>
      <c r="L64" s="15">
        <v>4.7</v>
      </c>
      <c r="M64" s="40">
        <v>0</v>
      </c>
      <c r="N64" s="17" t="s">
        <v>17</v>
      </c>
      <c r="O64" s="17" t="s">
        <v>17</v>
      </c>
      <c r="P64" s="12">
        <v>1022.3</v>
      </c>
    </row>
    <row r="65" spans="1:16" ht="18" customHeight="1">
      <c r="A65" s="6">
        <v>42676</v>
      </c>
      <c r="B65" s="40">
        <v>0</v>
      </c>
      <c r="C65" s="15">
        <v>12.799999999999997</v>
      </c>
      <c r="D65" s="15">
        <v>6.699999999999999</v>
      </c>
      <c r="E65" s="15">
        <v>5.4</v>
      </c>
      <c r="F65" s="15">
        <v>11.7</v>
      </c>
      <c r="G65" s="15">
        <v>90.39999999999998</v>
      </c>
      <c r="H65" s="15">
        <v>13.5</v>
      </c>
      <c r="I65" s="15">
        <v>2.3</v>
      </c>
      <c r="J65" s="15">
        <v>1.1</v>
      </c>
      <c r="K65" s="15">
        <v>4.5</v>
      </c>
      <c r="L65" s="15">
        <v>0</v>
      </c>
      <c r="M65" s="40">
        <v>0</v>
      </c>
      <c r="N65" s="17">
        <v>148.39999999999998</v>
      </c>
      <c r="O65" s="18">
        <v>78</v>
      </c>
      <c r="P65" s="12">
        <v>1022.3</v>
      </c>
    </row>
    <row r="66" spans="1:16" ht="18" customHeight="1">
      <c r="A66" s="6">
        <v>43041</v>
      </c>
      <c r="B66" s="40">
        <v>5.3</v>
      </c>
      <c r="C66" s="15">
        <v>89.50000000000001</v>
      </c>
      <c r="D66" s="15">
        <v>58.9</v>
      </c>
      <c r="E66" s="15">
        <v>91.4</v>
      </c>
      <c r="F66" s="15">
        <v>124</v>
      </c>
      <c r="G66" s="15">
        <v>144.9</v>
      </c>
      <c r="H66" s="15">
        <v>145.15</v>
      </c>
      <c r="I66" s="15">
        <v>7.699999999999999</v>
      </c>
      <c r="J66" s="15">
        <v>31.5</v>
      </c>
      <c r="K66" s="15">
        <v>4</v>
      </c>
      <c r="L66" s="15">
        <v>0</v>
      </c>
      <c r="M66" s="40">
        <v>3.7</v>
      </c>
      <c r="N66" s="17">
        <v>706.0500000000001</v>
      </c>
      <c r="O66" s="18">
        <v>91</v>
      </c>
      <c r="P66" s="12">
        <v>1022.3</v>
      </c>
    </row>
    <row r="67" spans="1:16" ht="18" customHeight="1">
      <c r="A67" s="6">
        <v>43406</v>
      </c>
      <c r="B67" s="40">
        <v>52.1</v>
      </c>
      <c r="C67" s="15">
        <v>94.69999999999999</v>
      </c>
      <c r="D67" s="15">
        <v>94.89999999999999</v>
      </c>
      <c r="E67" s="15">
        <v>59.800000000000004</v>
      </c>
      <c r="F67" s="15">
        <v>54.5</v>
      </c>
      <c r="G67" s="15">
        <v>81</v>
      </c>
      <c r="H67" s="15">
        <v>106.1</v>
      </c>
      <c r="I67" s="15">
        <v>14.799999999999999</v>
      </c>
      <c r="J67" s="15">
        <v>0</v>
      </c>
      <c r="K67" s="15">
        <v>20.1</v>
      </c>
      <c r="L67" s="15">
        <v>0</v>
      </c>
      <c r="M67" s="40">
        <v>23.400000000000002</v>
      </c>
      <c r="N67" s="17">
        <v>601.4</v>
      </c>
      <c r="O67" s="18">
        <v>81</v>
      </c>
      <c r="P67" s="12">
        <v>1022.3</v>
      </c>
    </row>
    <row r="68" spans="1:16" ht="18" customHeight="1">
      <c r="A68" s="6">
        <v>43771</v>
      </c>
      <c r="B68" s="40">
        <v>0</v>
      </c>
      <c r="C68" s="15">
        <v>90.39999999999999</v>
      </c>
      <c r="D68" s="15">
        <v>48.4</v>
      </c>
      <c r="E68" s="15">
        <v>20.3</v>
      </c>
      <c r="F68" s="15">
        <v>161.19999999999996</v>
      </c>
      <c r="G68" s="15">
        <v>122.9</v>
      </c>
      <c r="H68" s="15">
        <v>36.6</v>
      </c>
      <c r="I68" s="15">
        <v>0</v>
      </c>
      <c r="J68" s="15">
        <v>0</v>
      </c>
      <c r="K68" s="15">
        <v>0</v>
      </c>
      <c r="L68" s="15">
        <v>0</v>
      </c>
      <c r="M68" s="40">
        <v>0</v>
      </c>
      <c r="N68" s="17">
        <v>479.79999999999995</v>
      </c>
      <c r="O68" s="18">
        <v>56</v>
      </c>
      <c r="P68" s="12">
        <v>1022.3</v>
      </c>
    </row>
    <row r="69" spans="1:16" ht="18" customHeight="1">
      <c r="A69" s="6">
        <v>44137</v>
      </c>
      <c r="B69" s="40">
        <v>43.49999999999999</v>
      </c>
      <c r="C69" s="15">
        <v>79.5</v>
      </c>
      <c r="D69" s="15">
        <v>192.2</v>
      </c>
      <c r="E69" s="15">
        <v>43.00000000000001</v>
      </c>
      <c r="F69" s="15">
        <v>149</v>
      </c>
      <c r="G69" s="15">
        <v>261.13</v>
      </c>
      <c r="H69" s="15">
        <v>92.39999999999999</v>
      </c>
      <c r="I69" s="15">
        <v>0</v>
      </c>
      <c r="J69" s="15">
        <v>0</v>
      </c>
      <c r="K69" s="15">
        <v>0.6</v>
      </c>
      <c r="L69" s="15">
        <v>19.7</v>
      </c>
      <c r="M69" s="40">
        <v>12</v>
      </c>
      <c r="N69" s="17">
        <v>893.03</v>
      </c>
      <c r="O69" s="18">
        <v>84</v>
      </c>
      <c r="P69" s="12">
        <v>1022.3</v>
      </c>
    </row>
    <row r="70" spans="1:16" ht="18" customHeight="1">
      <c r="A70" s="6">
        <v>44502</v>
      </c>
      <c r="B70" s="40">
        <v>167.6</v>
      </c>
      <c r="C70" s="15">
        <v>106.49999999999999</v>
      </c>
      <c r="D70" s="15">
        <v>69.00000000000001</v>
      </c>
      <c r="E70" s="15">
        <v>173.70000000000005</v>
      </c>
      <c r="F70" s="15">
        <v>143.60000000000002</v>
      </c>
      <c r="G70" s="15">
        <v>395.90000000000003</v>
      </c>
      <c r="H70" s="15">
        <v>88.60000000000001</v>
      </c>
      <c r="I70" s="15">
        <v>10.6</v>
      </c>
      <c r="J70" s="15">
        <v>0</v>
      </c>
      <c r="K70" s="15">
        <v>40.3</v>
      </c>
      <c r="L70" s="15">
        <v>42.5</v>
      </c>
      <c r="M70" s="40">
        <v>34.5</v>
      </c>
      <c r="N70" s="17">
        <v>1272.7999999999997</v>
      </c>
      <c r="O70" s="18">
        <v>126</v>
      </c>
      <c r="P70" s="12">
        <v>1022.3</v>
      </c>
    </row>
    <row r="71" spans="1:16" ht="18" customHeight="1">
      <c r="A71" s="6">
        <v>44867</v>
      </c>
      <c r="B71" s="40">
        <v>58.599999999999994</v>
      </c>
      <c r="C71" s="15">
        <v>117.5</v>
      </c>
      <c r="D71" s="15">
        <v>29.700000000000003</v>
      </c>
      <c r="E71" s="15">
        <v>127.1</v>
      </c>
      <c r="F71" s="15">
        <v>135.4</v>
      </c>
      <c r="G71" s="15">
        <v>385.4</v>
      </c>
      <c r="H71" s="15">
        <v>106.3</v>
      </c>
      <c r="I71" s="15">
        <v>17.299999999999997</v>
      </c>
      <c r="J71" s="15">
        <v>0.2</v>
      </c>
      <c r="K71" s="15">
        <v>0</v>
      </c>
      <c r="L71" s="15">
        <v>1.1</v>
      </c>
      <c r="M71" s="40">
        <v>20.04</v>
      </c>
      <c r="N71" s="17">
        <v>998.6399999999999</v>
      </c>
      <c r="O71" s="18">
        <v>92</v>
      </c>
      <c r="P71" s="12">
        <v>1022.3</v>
      </c>
    </row>
    <row r="72" spans="1:16" ht="18" customHeight="1">
      <c r="A72" s="6">
        <v>45232</v>
      </c>
      <c r="B72" s="40">
        <v>10.1</v>
      </c>
      <c r="C72" s="15">
        <v>85.5</v>
      </c>
      <c r="D72" s="15">
        <v>36.400000000000006</v>
      </c>
      <c r="E72" s="15">
        <v>68</v>
      </c>
      <c r="F72" s="15">
        <v>80.80000000000001</v>
      </c>
      <c r="G72" s="15">
        <v>273.9</v>
      </c>
      <c r="H72" s="15">
        <v>129.4</v>
      </c>
      <c r="I72" s="15">
        <v>6.4</v>
      </c>
      <c r="J72" s="15">
        <v>0</v>
      </c>
      <c r="K72" s="15">
        <v>0</v>
      </c>
      <c r="L72" s="15">
        <v>4.5</v>
      </c>
      <c r="M72" s="40">
        <v>0</v>
      </c>
      <c r="N72" s="17">
        <v>695</v>
      </c>
      <c r="O72" s="18">
        <v>82</v>
      </c>
      <c r="P72" s="12">
        <v>1022.3</v>
      </c>
    </row>
    <row r="73" spans="1:15" ht="1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2"/>
      <c r="N73" s="44"/>
      <c r="O73" s="57"/>
    </row>
    <row r="74" spans="1:15" ht="18" customHeight="1">
      <c r="A74" s="41" t="s">
        <v>18</v>
      </c>
      <c r="B74" s="40">
        <f>+MAXA(B5:B25,B27:B31,B34:B48,B50,B52:B58,B60:B61,B63,B65:B73)</f>
        <v>257.1</v>
      </c>
      <c r="C74" s="15">
        <f>+MAXA(C5:C25,C27:C31,C34:C50,C52:C61,C63,C65:C73)</f>
        <v>425</v>
      </c>
      <c r="D74" s="15">
        <f>+MAXA(D5:D25,D27:D31,D34:D50,D52:D54,D56:D61,D65:D73)</f>
        <v>516.5</v>
      </c>
      <c r="E74" s="15">
        <f>+MAXA(E4:E25,E27:E31,E34:E61,E65:E73)</f>
        <v>383.9</v>
      </c>
      <c r="F74" s="15">
        <f>+MAXA(F4:F25,F27:F31,F34:F47,F49:F54,F56:F61,F65:F73)</f>
        <v>589.9</v>
      </c>
      <c r="G74" s="15">
        <f>+MAXA(G4:G25,G27:G31,G34:G47,G49:G50,G52:G54,G56:G61,G65:G73)</f>
        <v>409.7</v>
      </c>
      <c r="H74" s="15">
        <f>+MAXA(H4:H25,H27,H29:H31,H34:H47,H49:H50,H53:H54,H56:H57,H60:H61,H65:H73)</f>
        <v>258.6</v>
      </c>
      <c r="I74" s="15">
        <f>+MAXA(I4:I25,I27,I29:I31,I34:I47,I50,I52:I54,I56:I57,I60,I65:I73)</f>
        <v>140.3</v>
      </c>
      <c r="J74" s="15">
        <f>+MAXA(J4:J25,J27,J29:J31,J34:J47,J49:J54,J56:J57,J60,J65:J73)</f>
        <v>185</v>
      </c>
      <c r="K74" s="15">
        <f>+MAXA(K4:K25,K27,K29:K31,K34:K47,K49,K51:K54,K56:K57,K59:K61,K64:K73)</f>
        <v>92.5</v>
      </c>
      <c r="L74" s="15">
        <f>+MAXA(L4:L25,L27,L29:L31,L34:L47,L49:L54,L56:L57,L59:L62,L64:L73)</f>
        <v>43.9</v>
      </c>
      <c r="M74" s="40">
        <f>+MAXA(M4:M25,M27:M31,M34:M47,M49,M51:M54,M56:M57,M59:M62,M64:M73)</f>
        <v>134.2</v>
      </c>
      <c r="N74" s="17">
        <f>+MAXA(N5:N25,N27,N29:N31,N34:N47,N49:N50,N52:N54,N56:N61,N65:N73)</f>
        <v>2235.3</v>
      </c>
      <c r="O74" s="18">
        <f>MAX(O5:O25,O34:O47,O49:O50,O52:O54,O56:O57,O29:O31,O27,O59:O61,O65:O73)</f>
        <v>145</v>
      </c>
    </row>
    <row r="75" spans="1:15" ht="18" customHeight="1">
      <c r="A75" s="41" t="s">
        <v>19</v>
      </c>
      <c r="B75" s="40">
        <f>AVERAGEA(B5:B25,B50,B52:B58,B27:B31,B34:B48,B60:B61,B63,B65:B73)</f>
        <v>66.50333333333333</v>
      </c>
      <c r="C75" s="15">
        <f>AVERAGEA(C5:C25,C27:C31,C34:C50,C52:C61,C63,C65:C73)</f>
        <v>164.91612903225806</v>
      </c>
      <c r="D75" s="15">
        <f>AVERAGEA(D5:D25,D52:D54,D56:D61,D27:D31,D34:D50,D65:D73)</f>
        <v>113.35499999999996</v>
      </c>
      <c r="E75" s="15">
        <f>AVERAGEA(E4:E25,E27:E31,E34:E61,E65:E73)</f>
        <v>107.33015873015873</v>
      </c>
      <c r="F75" s="15">
        <f>AVERAGEA(F4:F25,F49:F54,F56:F61,F27:F31,F34:F47,F65:F73)</f>
        <v>170.6393442622951</v>
      </c>
      <c r="G75" s="15">
        <f>AVERAGEA(G4:G25,G49:G50,G52:G54,G56:G61,G27:G31,G34:G47,G65:G73)</f>
        <v>207.61049999999994</v>
      </c>
      <c r="H75" s="15">
        <f>AVERAGEA(H29:H31,H49:H50,H53:H54,H56:H57,H4:H25,H34:H47,H27,H60:H61,H65:H73)</f>
        <v>122.77767857142855</v>
      </c>
      <c r="I75" s="15">
        <f>AVERAGEA(I34:I47,I50,I52:I54,I56:I57,I4:I25,I27,I29:I31,I60,I65:I73)</f>
        <v>29.256363636363634</v>
      </c>
      <c r="J75" s="15">
        <f>AVERAGEA(J4:J25,J34:J47,J49:J54,J56:J57,J29:J31,J27,J60,J65:J73)</f>
        <v>8.357894736842104</v>
      </c>
      <c r="K75" s="15">
        <f>AVERAGEA(K34:K47,K49,K51:K54,K4:K25,K56:K57,K27,K29:K31,K59:K61,K64:K73)</f>
        <v>6.364406779661018</v>
      </c>
      <c r="L75" s="15">
        <f>AVERAGEA(L34:L47,L49:L54,L56:L57,L4:L25,L27,L29:L31,L59:L62,L64:L73)</f>
        <v>5.577049180327871</v>
      </c>
      <c r="M75" s="40">
        <f>AVERAGEA(M4:M25,M49,M51:M54,M56:M57,M27:M31,M34:M47,M59:M62,M64:M73)</f>
        <v>19.638360655737703</v>
      </c>
      <c r="N75" s="17">
        <f>SUM(B75:M75)</f>
        <v>1022.3262189184062</v>
      </c>
      <c r="O75" s="18">
        <f>AVERAGE(O34:O47:O52:O54,O29:O31,O27,O5:O25,O56:O57,O49:O50,O59:O61,O65:O73)</f>
        <v>96.96610169491525</v>
      </c>
    </row>
    <row r="76" spans="1:15" ht="18" customHeight="1">
      <c r="A76" s="45" t="s">
        <v>20</v>
      </c>
      <c r="B76" s="46">
        <f>MIN(B5:B25,B50,B52:B58,B27:B31,B34:B48,B60:B61,B63,B65:B73)</f>
        <v>0</v>
      </c>
      <c r="C76" s="47">
        <f>MIN(C5:C25,C52:C61,C27:C31,C34:C50,C63,C65:C73)</f>
        <v>6.500000000000001</v>
      </c>
      <c r="D76" s="47">
        <f>MIN(D5:D25,D52:D54,D56:D61,D27:D31,D34:D50,D65:D73)</f>
        <v>2.2</v>
      </c>
      <c r="E76" s="47">
        <f>MIN(E4:E25,E27:E31,E34:E61,E65:E73)</f>
        <v>5.4</v>
      </c>
      <c r="F76" s="47">
        <f>MIN(F4:F25,F49:F54,F56:F61,F27:F31,F34:F47,F65:F73)</f>
        <v>11.7</v>
      </c>
      <c r="G76" s="47">
        <f>MIN(G4:G25,G49:G50,G52:G54,G56:G61,G27:G31,G34:G47,G65:G73)</f>
        <v>62.5</v>
      </c>
      <c r="H76" s="47">
        <f>MIN(H34:H47,H4:H25,H49:H50,H53:H54,H56:H57,H27,H29:H31,H60:H61,H65:H73)</f>
        <v>13.5</v>
      </c>
      <c r="I76" s="47">
        <f>MIN(I4:I25,I34:I47,I50,I52:I54,I56:I57,I27,I29:I31,I60,I65:I73)</f>
        <v>0</v>
      </c>
      <c r="J76" s="47">
        <f>MIN(J4:J25,J34:J47,J49:J54,J56:J57,J27,J29:J31,J60,J65:J73)</f>
        <v>0</v>
      </c>
      <c r="K76" s="47">
        <f>MIN(K34:K47,K4:K25,K49,K51:K54,K56:K57,K27,K29:K31,K59:K61,K64:K73)</f>
        <v>0</v>
      </c>
      <c r="L76" s="47">
        <f>MIN(L34:L47,L4:L25,L49:L54,L56:L57,L27,L29:L31,L59:L62,L64:L73)</f>
        <v>0</v>
      </c>
      <c r="M76" s="46">
        <f>MIN(M4:M25,M49,M51:M54,M56:M57,M27:M31,M34:M47,M59:M62,M64:M73)</f>
        <v>0</v>
      </c>
      <c r="N76" s="48">
        <f>MIN(N29:N31,N5:N25,N49:N50,N52:N54,N56:N61,N27,N34:N47,N65:N73)</f>
        <v>148.39999999999998</v>
      </c>
      <c r="O76" s="49">
        <f>MIN(O56:O57,O52:O54,O49:O50,O34:O47,O5:O25,O27,O29:O31,O59:O61,O65:O73)</f>
        <v>49</v>
      </c>
    </row>
    <row r="77" spans="1:15" ht="18" customHeight="1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5" ht="18" customHeight="1">
      <c r="A78" s="53" t="s">
        <v>21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0"/>
    </row>
    <row r="79" spans="1:15" ht="18" customHeigh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0"/>
    </row>
    <row r="80" spans="1:15" ht="18" customHeight="1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0"/>
    </row>
    <row r="81" spans="1:15" ht="18" customHeight="1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0"/>
    </row>
    <row r="82" spans="1:15" ht="18" customHeight="1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0"/>
    </row>
    <row r="83" spans="1:15" ht="18" customHeight="1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0"/>
    </row>
    <row r="84" spans="1:15" ht="18" customHeight="1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0"/>
    </row>
    <row r="85" spans="1:15" ht="18" customHeight="1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0"/>
    </row>
    <row r="86" spans="1:15" ht="18" customHeight="1">
      <c r="A86" s="5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0"/>
    </row>
    <row r="87" spans="1:15" ht="18" customHeight="1">
      <c r="A87" s="5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0"/>
    </row>
    <row r="88" spans="1:15" ht="18" customHeight="1">
      <c r="A88" s="50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0"/>
    </row>
    <row r="89" spans="1:15" ht="18" customHeight="1">
      <c r="A89" s="5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0"/>
    </row>
    <row r="90" spans="1:15" ht="18" customHeight="1">
      <c r="A90" s="50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0"/>
    </row>
    <row r="91" spans="1:15" ht="18" customHeight="1">
      <c r="A91" s="5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0"/>
    </row>
    <row r="92" spans="1:15" ht="18" customHeight="1">
      <c r="A92" s="5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0"/>
    </row>
    <row r="93" spans="1:15" ht="18" customHeight="1">
      <c r="A93" s="50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0"/>
    </row>
    <row r="94" spans="1:15" ht="18" customHeight="1">
      <c r="A94" s="5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0"/>
    </row>
    <row r="95" spans="1:15" ht="18" customHeight="1">
      <c r="A95" s="50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0"/>
    </row>
    <row r="96" spans="1:15" ht="18" customHeight="1">
      <c r="A96" s="5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0"/>
    </row>
    <row r="97" spans="1:15" ht="18" customHeight="1">
      <c r="A97" s="50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0"/>
    </row>
    <row r="98" spans="1:15" ht="18" customHeight="1">
      <c r="A98" s="5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0"/>
    </row>
    <row r="99" spans="1:15" ht="18" customHeight="1">
      <c r="A99" s="50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0"/>
    </row>
    <row r="100" spans="1:15" ht="18" customHeight="1">
      <c r="A100" s="50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0"/>
    </row>
    <row r="101" spans="1:15" ht="18" customHeight="1">
      <c r="A101" s="50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0"/>
    </row>
    <row r="102" spans="1:15" ht="18" customHeight="1">
      <c r="A102" s="5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0"/>
    </row>
    <row r="103" spans="1:15" ht="18" customHeight="1">
      <c r="A103" s="5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0"/>
    </row>
    <row r="104" spans="1:15" ht="18" customHeight="1">
      <c r="A104" s="5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0"/>
    </row>
    <row r="105" spans="1:15" ht="18" customHeight="1">
      <c r="A105" s="5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0"/>
    </row>
    <row r="106" spans="1:15" ht="21" customHeight="1">
      <c r="A106" s="5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0"/>
    </row>
    <row r="107" spans="2:15" ht="18.75">
      <c r="B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ht="18" customHeight="1">
      <c r="O108" s="29"/>
    </row>
    <row r="109" spans="2:15" ht="18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29"/>
    </row>
    <row r="110" spans="2:15" ht="18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29"/>
    </row>
    <row r="111" spans="2:15" ht="18" customHeight="1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29"/>
    </row>
    <row r="112" spans="2:15" ht="18" customHeight="1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29"/>
    </row>
    <row r="113" spans="2:15" ht="18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29"/>
    </row>
    <row r="114" spans="2:15" ht="18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29"/>
    </row>
    <row r="115" spans="2:15" ht="18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29"/>
    </row>
    <row r="116" spans="2:15" ht="18" customHeight="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29"/>
    </row>
    <row r="117" spans="2:15" ht="18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29"/>
    </row>
  </sheetData>
  <sheetProtection/>
  <mergeCells count="2">
    <mergeCell ref="A1:O1"/>
    <mergeCell ref="A2:O2"/>
  </mergeCells>
  <printOptions/>
  <pageMargins left="0.7480314960629921" right="0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2008-07-28T01:44:25Z</cp:lastPrinted>
  <dcterms:created xsi:type="dcterms:W3CDTF">1999-03-18T07:28:14Z</dcterms:created>
  <dcterms:modified xsi:type="dcterms:W3CDTF">2024-04-19T07:02:45Z</dcterms:modified>
  <cp:category/>
  <cp:version/>
  <cp:contentType/>
  <cp:contentStatus/>
</cp:coreProperties>
</file>