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3D8809AA-C470-48C7-A45C-4974F5EE28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แม่แต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C24" i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B81" i="1" l="1"/>
  <c r="T11" i="1"/>
  <c r="T10" i="1"/>
  <c r="B82" i="1"/>
  <c r="Q35" i="1" l="1"/>
  <c r="J35" i="1"/>
  <c r="K35" i="1"/>
  <c r="L35" i="1"/>
  <c r="E35" i="1"/>
  <c r="M35" i="1"/>
  <c r="F35" i="1"/>
  <c r="N35" i="1"/>
  <c r="G35" i="1"/>
  <c r="O35" i="1"/>
  <c r="H35" i="1"/>
  <c r="P35" i="1"/>
  <c r="I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<sst xmlns="http://schemas.openxmlformats.org/spreadsheetml/2006/main" count="42" uniqueCount="24">
  <si>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</si>
  <si>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</si>
  <si>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</si>
  <si>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</si>
  <si>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</si>
  <si>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</si>
  <si>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</si>
  <si>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</si>
  <si>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</si>
  <si>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</si>
  <si>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</si>
  <si>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</si>
  <si>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</si>
  <si>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</si>
  <si>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</si>
  <si>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</si>
  <si>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</si>
  <si>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</si>
  <si>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</si>
  <si>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</si>
  <si>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</si>
  <si>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</si>
  <si>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</si>
  <si>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ฝายแม่แตง (07520)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</si>
</sst>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66" fontId="7" fillId="0" borderId="20" xfId="2" applyNumberFormat="1" applyFont="1" applyBorder="1" applyAlignment="1">
      <alignment horizontal="right"/>
    </xf>
    <xf numFmtId="0" fontId="7" fillId="0" borderId="21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2" xfId="2" applyFont="1" applyBorder="1"/>
    <xf numFmtId="1" fontId="5" fillId="0" borderId="23" xfId="2" applyNumberFormat="1" applyFont="1" applyBorder="1" applyAlignment="1">
      <alignment horizontal="right"/>
    </xf>
    <xf numFmtId="167" fontId="6" fillId="0" borderId="21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2" xfId="2" applyFont="1" applyBorder="1"/>
    <xf numFmtId="166" fontId="7" fillId="0" borderId="22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1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ฝายแม่แตง อ.แม่แตง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แม่แตง'!$E$34:$Q$34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แม่แตง'!$E$35:$Q$35</c:f>
              <c:numCache>
                <c:formatCode>0</c:formatCode>
                <c:ptCount val="13"/>
                <c:pt idx="0" formatCode="0.0">
                  <c:v>75.23</c:v>
                </c:pt>
                <c:pt idx="1">
                  <c:v>84.92</c:v>
                </c:pt>
                <c:pt idx="2" formatCode="0.0">
                  <c:v>91.13</c:v>
                </c:pt>
                <c:pt idx="3" formatCode="0.0">
                  <c:v>95.72</c:v>
                </c:pt>
                <c:pt idx="4" formatCode="0.0">
                  <c:v>99.37</c:v>
                </c:pt>
                <c:pt idx="5" formatCode="0.0">
                  <c:v>102.4</c:v>
                </c:pt>
                <c:pt idx="6" formatCode="0.0">
                  <c:v>109.28</c:v>
                </c:pt>
                <c:pt idx="7" formatCode="0.0">
                  <c:v>122.29</c:v>
                </c:pt>
                <c:pt idx="8" formatCode="0.0">
                  <c:v>126.42</c:v>
                </c:pt>
                <c:pt idx="9" formatCode="0.0">
                  <c:v>139.13999999999999</c:v>
                </c:pt>
                <c:pt idx="10" formatCode="0.0">
                  <c:v>151.76</c:v>
                </c:pt>
                <c:pt idx="11" formatCode="0.0">
                  <c:v>164.33</c:v>
                </c:pt>
                <c:pt idx="12" formatCode="0.0">
                  <c:v>180.92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3E-4466-AB5C-4FB7F9CCD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37560"/>
        <c:axId val="193837952"/>
      </c:scatterChart>
      <c:valAx>
        <c:axId val="19383756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3837952"/>
        <c:crossesAt val="10"/>
        <c:crossBetween val="midCat"/>
      </c:valAx>
      <c:valAx>
        <c:axId val="19383795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38375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26803D0-0634-4AC1-84B5-375A64C65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5" sqref="T5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5" t="s">
        <v>23</v>
      </c>
      <c r="B1" s="76"/>
      <c r="C1" s="76"/>
      <c r="D1" s="76"/>
      <c r="E1" s="76"/>
      <c r="F1" s="77"/>
    </row>
    <row r="2" spans="1:27" ht="23.1" customHeight="1" x14ac:dyDescent="0.6">
      <c r="A2" s="72" t="s">
        <v>4</v>
      </c>
      <c r="B2" s="73"/>
      <c r="C2" s="73"/>
      <c r="D2" s="73"/>
      <c r="E2" s="73"/>
      <c r="F2" s="7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2518</v>
      </c>
      <c r="B4" s="28">
        <v>105.5</v>
      </c>
      <c r="C4" s="49">
        <v>2546</v>
      </c>
      <c r="D4" s="9">
        <v>48.3</v>
      </c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COUNT(G39:G95)</f>
        <v>49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2519</v>
      </c>
      <c r="B5" s="8">
        <v>86.8</v>
      </c>
      <c r="C5" s="49">
        <v>2547</v>
      </c>
      <c r="D5" s="9">
        <v>64.7</v>
      </c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AVERAGE(G39:G95)</f>
        <v>78.512244897959178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2520</v>
      </c>
      <c r="B6" s="8">
        <v>53.6</v>
      </c>
      <c r="C6" s="49">
        <v>2548</v>
      </c>
      <c r="D6" s="9">
        <v>125.5</v>
      </c>
      <c r="E6" s="52"/>
      <c r="F6" s="9"/>
      <c r="I6" s="1" t="s">
        <v>0</v>
      </c>
      <c r="K6" s="2" t="s">
        <v>0</v>
      </c>
      <c r="R6" s="1" t="s">
        <v>9</v>
      </c>
      <c r="T6" s="7">
        <f>(VAR(G39:G95))</f>
        <v>444.79609693877501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8">
        <v>2521</v>
      </c>
      <c r="B7" s="8">
        <v>84.6</v>
      </c>
      <c r="C7" s="49">
        <v>2549</v>
      </c>
      <c r="D7" s="9">
        <v>85.8</v>
      </c>
      <c r="E7" s="52"/>
      <c r="F7" s="9"/>
      <c r="I7" s="1" t="s">
        <v>10</v>
      </c>
      <c r="K7" s="2" t="s">
        <v>0</v>
      </c>
      <c r="R7" s="1" t="s">
        <v>11</v>
      </c>
      <c r="T7" s="7">
        <f>STDEV(G39:G95)</f>
        <v>21.090189589920119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2522</v>
      </c>
      <c r="B8" s="8">
        <v>73.5</v>
      </c>
      <c r="C8" s="49">
        <v>2550</v>
      </c>
      <c r="D8" s="9">
        <v>90.6</v>
      </c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2523</v>
      </c>
      <c r="B9" s="8">
        <v>55.9</v>
      </c>
      <c r="C9" s="49">
        <v>2551</v>
      </c>
      <c r="D9" s="9">
        <v>73.900000000000006</v>
      </c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8">
        <v>2524</v>
      </c>
      <c r="B10" s="8">
        <v>86.6</v>
      </c>
      <c r="C10" s="49">
        <v>2552</v>
      </c>
      <c r="D10" s="10">
        <v>137.5</v>
      </c>
      <c r="E10" s="52"/>
      <c r="F10" s="9"/>
      <c r="S10" s="2" t="s">
        <v>12</v>
      </c>
      <c r="T10" s="34">
        <f>+B78</f>
        <v>0.54812399999999994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2525</v>
      </c>
      <c r="B11" s="8">
        <v>46.5</v>
      </c>
      <c r="C11" s="49">
        <v>2553</v>
      </c>
      <c r="D11" s="54">
        <v>90</v>
      </c>
      <c r="E11" s="52"/>
      <c r="F11" s="9"/>
      <c r="S11" s="2" t="s">
        <v>13</v>
      </c>
      <c r="T11" s="34">
        <f>+B79</f>
        <v>1.16676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2526</v>
      </c>
      <c r="B12" s="8">
        <v>74.099999999999994</v>
      </c>
      <c r="C12" s="49">
        <v>2554</v>
      </c>
      <c r="D12" s="29">
        <v>103.5</v>
      </c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8">
        <v>2527</v>
      </c>
      <c r="B13" s="8">
        <v>54.2</v>
      </c>
      <c r="C13" s="49">
        <v>2555</v>
      </c>
      <c r="D13" s="9">
        <v>56.5</v>
      </c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2528</v>
      </c>
      <c r="B14" s="8">
        <v>77.3</v>
      </c>
      <c r="C14" s="49">
        <v>2556</v>
      </c>
      <c r="D14" s="9">
        <v>74.5</v>
      </c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2529</v>
      </c>
      <c r="B15" s="8">
        <v>63.8</v>
      </c>
      <c r="C15" s="49">
        <v>2557</v>
      </c>
      <c r="D15" s="9">
        <v>73.400000000000006</v>
      </c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8">
        <v>2530</v>
      </c>
      <c r="B16" s="8">
        <v>105</v>
      </c>
      <c r="C16" s="49">
        <v>2558</v>
      </c>
      <c r="D16" s="9">
        <v>33.700000000000003</v>
      </c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2531</v>
      </c>
      <c r="B17" s="8">
        <v>80.8</v>
      </c>
      <c r="C17" s="49">
        <v>2559</v>
      </c>
      <c r="D17" s="9">
        <v>87</v>
      </c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2532</v>
      </c>
      <c r="B18" s="8">
        <v>88.5</v>
      </c>
      <c r="C18" s="49">
        <v>2560</v>
      </c>
      <c r="D18" s="9">
        <v>64.3</v>
      </c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8">
        <v>2533</v>
      </c>
      <c r="B19" s="8">
        <v>101.8</v>
      </c>
      <c r="C19" s="49">
        <v>2561</v>
      </c>
      <c r="D19" s="9">
        <v>93.7</v>
      </c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2534</v>
      </c>
      <c r="B20" s="8">
        <v>57.7</v>
      </c>
      <c r="C20" s="49">
        <v>2562</v>
      </c>
      <c r="D20" s="9">
        <v>88</v>
      </c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2535</v>
      </c>
      <c r="B21" s="53">
        <v>68.7</v>
      </c>
      <c r="C21" s="49">
        <v>2563</v>
      </c>
      <c r="D21" s="9">
        <v>48.1</v>
      </c>
      <c r="E21" s="64"/>
      <c r="F21" s="65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8">
        <v>2536</v>
      </c>
      <c r="B22" s="8">
        <v>91</v>
      </c>
      <c r="C22" s="49">
        <v>2564</v>
      </c>
      <c r="D22" s="9">
        <v>76.099999999999994</v>
      </c>
      <c r="E22" s="58"/>
      <c r="F22" s="55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2537</v>
      </c>
      <c r="B23" s="8">
        <v>77.7</v>
      </c>
      <c r="C23" s="49">
        <v>2565</v>
      </c>
      <c r="D23" s="9">
        <v>95.7</v>
      </c>
      <c r="E23" s="58"/>
      <c r="F23" s="55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2538</v>
      </c>
      <c r="B24" s="8">
        <v>99.1</v>
      </c>
      <c r="C24" s="49">
        <f>C23+1</f>
        <v>2566</v>
      </c>
      <c r="D24" s="9">
        <v>86.43</v>
      </c>
      <c r="E24" s="56"/>
      <c r="F24" s="57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8">
        <v>2539</v>
      </c>
      <c r="B25" s="8">
        <v>93.3</v>
      </c>
      <c r="C25" s="49"/>
      <c r="D25" s="9"/>
      <c r="E25" s="58"/>
      <c r="F25" s="55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>
        <v>2540</v>
      </c>
      <c r="B26" s="8">
        <v>46.4</v>
      </c>
      <c r="C26" s="49"/>
      <c r="D26" s="9"/>
      <c r="E26" s="58"/>
      <c r="F26" s="55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>
        <v>2541</v>
      </c>
      <c r="B27" s="8">
        <v>70.3</v>
      </c>
      <c r="C27" s="49"/>
      <c r="D27" s="9"/>
      <c r="E27" s="58"/>
      <c r="F27" s="55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8">
        <v>2542</v>
      </c>
      <c r="B28" s="8">
        <v>61.7</v>
      </c>
      <c r="C28" s="49"/>
      <c r="D28" s="11"/>
      <c r="E28" s="58"/>
      <c r="F28" s="55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>
        <v>2543</v>
      </c>
      <c r="B29" s="8">
        <v>65.3</v>
      </c>
      <c r="C29" s="59"/>
      <c r="D29" s="60"/>
      <c r="E29" s="66"/>
      <c r="F29" s="60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>
        <v>2544</v>
      </c>
      <c r="B30" s="8">
        <v>70.7</v>
      </c>
      <c r="C30" s="59"/>
      <c r="D30" s="61"/>
      <c r="E30" s="58"/>
      <c r="F30" s="67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>
        <v>2545</v>
      </c>
      <c r="B31" s="69">
        <v>109.5</v>
      </c>
      <c r="C31" s="62"/>
      <c r="D31" s="63"/>
      <c r="E31" s="62"/>
      <c r="F31" s="68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0" t="s">
        <v>14</v>
      </c>
      <c r="D34" s="71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0" t="s">
        <v>22</v>
      </c>
      <c r="D35" s="71"/>
      <c r="E35" s="17">
        <f t="shared" ref="E35:Q35" si="1">ROUND((((-LN(-LN(1-1/E34)))+$B$81*$B$82)/$B$81),2)</f>
        <v>75.23</v>
      </c>
      <c r="F35" s="18">
        <f t="shared" si="1"/>
        <v>84.92</v>
      </c>
      <c r="G35" s="17">
        <f t="shared" si="1"/>
        <v>91.13</v>
      </c>
      <c r="H35" s="17">
        <f t="shared" si="1"/>
        <v>95.72</v>
      </c>
      <c r="I35" s="17">
        <f t="shared" si="1"/>
        <v>99.37</v>
      </c>
      <c r="J35" s="17">
        <f t="shared" si="1"/>
        <v>102.4</v>
      </c>
      <c r="K35" s="17">
        <f t="shared" si="1"/>
        <v>109.28</v>
      </c>
      <c r="L35" s="17">
        <f t="shared" si="1"/>
        <v>122.29</v>
      </c>
      <c r="M35" s="17">
        <f t="shared" si="1"/>
        <v>126.42</v>
      </c>
      <c r="N35" s="17">
        <f t="shared" si="1"/>
        <v>139.13999999999999</v>
      </c>
      <c r="O35" s="17">
        <f t="shared" si="1"/>
        <v>151.76</v>
      </c>
      <c r="P35" s="17">
        <f t="shared" si="1"/>
        <v>164.33</v>
      </c>
      <c r="Q35" s="17">
        <f t="shared" si="1"/>
        <v>180.92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20">
        <v>2518</v>
      </c>
      <c r="G39" s="19">
        <v>105.5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20">
        <v>2519</v>
      </c>
      <c r="G40" s="19">
        <v>86.8</v>
      </c>
      <c r="V40" s="5"/>
      <c r="W40" s="5"/>
      <c r="X40" s="5"/>
      <c r="Y40" s="5"/>
    </row>
    <row r="41" spans="1:27" x14ac:dyDescent="0.6">
      <c r="A41" s="36"/>
      <c r="B41" s="37"/>
      <c r="F41" s="20">
        <v>2520</v>
      </c>
      <c r="G41" s="19">
        <v>53.6</v>
      </c>
      <c r="V41" s="5"/>
      <c r="W41" s="5"/>
      <c r="X41" s="5"/>
      <c r="Y41" s="5"/>
    </row>
    <row r="42" spans="1:27" ht="12" customHeight="1" x14ac:dyDescent="0.6">
      <c r="F42" s="20">
        <v>2521</v>
      </c>
      <c r="G42" s="21">
        <v>84.6</v>
      </c>
      <c r="V42" s="5"/>
      <c r="W42" s="5"/>
      <c r="X42" s="5"/>
      <c r="Y42" s="5"/>
    </row>
    <row r="43" spans="1:27" ht="12" customHeight="1" x14ac:dyDescent="0.6">
      <c r="F43" s="20">
        <v>2522</v>
      </c>
      <c r="G43" s="21">
        <v>73.5</v>
      </c>
      <c r="V43" s="5"/>
      <c r="W43" s="5"/>
      <c r="X43" s="5"/>
      <c r="Y43" s="5"/>
    </row>
    <row r="44" spans="1:27" ht="12" customHeight="1" x14ac:dyDescent="0.6">
      <c r="A44" s="38"/>
      <c r="B44" s="39"/>
      <c r="F44" s="20">
        <v>2523</v>
      </c>
      <c r="G44" s="21">
        <v>55.9</v>
      </c>
      <c r="V44" s="5"/>
      <c r="W44" s="5"/>
      <c r="X44" s="5"/>
      <c r="Y44" s="5"/>
    </row>
    <row r="45" spans="1:27" ht="12" customHeight="1" x14ac:dyDescent="0.6">
      <c r="A45" s="38"/>
      <c r="B45" s="39"/>
      <c r="F45" s="20">
        <v>2524</v>
      </c>
      <c r="G45" s="21">
        <v>86.6</v>
      </c>
      <c r="V45" s="5"/>
      <c r="W45" s="5"/>
      <c r="X45" s="5"/>
      <c r="Y45" s="5"/>
    </row>
    <row r="46" spans="1:27" ht="12" customHeight="1" x14ac:dyDescent="0.6">
      <c r="A46" s="38"/>
      <c r="B46" s="39"/>
      <c r="F46" s="20">
        <v>2525</v>
      </c>
      <c r="G46" s="21">
        <v>46.5</v>
      </c>
      <c r="V46" s="5"/>
      <c r="W46" s="5"/>
      <c r="X46" s="5"/>
      <c r="Y46" s="5"/>
    </row>
    <row r="47" spans="1:27" ht="12" customHeight="1" x14ac:dyDescent="0.6">
      <c r="A47" s="38"/>
      <c r="B47" s="39"/>
      <c r="F47" s="20">
        <v>2526</v>
      </c>
      <c r="G47" s="21">
        <v>74.099999999999994</v>
      </c>
      <c r="V47" s="5"/>
      <c r="W47" s="5"/>
      <c r="X47" s="5"/>
      <c r="Y47" s="5"/>
    </row>
    <row r="48" spans="1:27" ht="12" customHeight="1" x14ac:dyDescent="0.6">
      <c r="A48" s="38"/>
      <c r="B48" s="39"/>
      <c r="F48" s="20">
        <v>2527</v>
      </c>
      <c r="G48" s="21">
        <v>54.2</v>
      </c>
      <c r="V48" s="5"/>
      <c r="W48" s="5"/>
      <c r="X48" s="5"/>
      <c r="Y48" s="5"/>
    </row>
    <row r="49" spans="1:27" ht="12" customHeight="1" x14ac:dyDescent="0.6">
      <c r="A49" s="38"/>
      <c r="B49" s="39"/>
      <c r="F49" s="20">
        <v>2528</v>
      </c>
      <c r="G49" s="21">
        <v>77.3</v>
      </c>
      <c r="V49" s="5"/>
      <c r="W49" s="5"/>
      <c r="X49" s="5"/>
      <c r="Y49" s="5"/>
    </row>
    <row r="50" spans="1:27" ht="12" customHeight="1" x14ac:dyDescent="0.6">
      <c r="A50" s="38"/>
      <c r="B50" s="39"/>
      <c r="F50" s="20">
        <v>2529</v>
      </c>
      <c r="G50" s="21">
        <v>63.8</v>
      </c>
      <c r="V50" s="5"/>
      <c r="W50" s="5"/>
      <c r="X50" s="5"/>
      <c r="Y50" s="5"/>
    </row>
    <row r="51" spans="1:27" ht="12" customHeight="1" x14ac:dyDescent="0.6">
      <c r="A51" s="38"/>
      <c r="B51" s="39"/>
      <c r="F51" s="20">
        <v>2530</v>
      </c>
      <c r="G51" s="21">
        <v>105</v>
      </c>
      <c r="V51" s="5"/>
      <c r="W51" s="5"/>
      <c r="X51" s="5"/>
      <c r="Y51" s="5"/>
    </row>
    <row r="52" spans="1:27" ht="12" customHeight="1" x14ac:dyDescent="0.6">
      <c r="A52" s="38"/>
      <c r="B52" s="39"/>
      <c r="F52" s="20">
        <v>2531</v>
      </c>
      <c r="G52" s="21">
        <v>80.8</v>
      </c>
      <c r="V52" s="5"/>
      <c r="W52" s="5"/>
      <c r="X52" s="5"/>
      <c r="Y52" s="5"/>
    </row>
    <row r="53" spans="1:27" ht="12" customHeight="1" x14ac:dyDescent="0.6">
      <c r="A53" s="38"/>
      <c r="B53" s="39"/>
      <c r="F53" s="20">
        <v>2532</v>
      </c>
      <c r="G53" s="21">
        <v>88.5</v>
      </c>
      <c r="V53" s="5"/>
      <c r="W53" s="5"/>
      <c r="X53" s="5"/>
      <c r="Y53" s="5"/>
    </row>
    <row r="54" spans="1:27" ht="12" customHeight="1" x14ac:dyDescent="0.6">
      <c r="B54" s="35"/>
      <c r="F54" s="20">
        <v>2533</v>
      </c>
      <c r="G54" s="21">
        <v>101.8</v>
      </c>
      <c r="V54" s="5"/>
      <c r="W54" s="5"/>
      <c r="X54" s="5"/>
      <c r="Y54" s="5"/>
    </row>
    <row r="55" spans="1:27" ht="12" customHeight="1" x14ac:dyDescent="0.6">
      <c r="B55" s="35"/>
      <c r="F55" s="20">
        <v>2534</v>
      </c>
      <c r="G55" s="21">
        <v>57.7</v>
      </c>
      <c r="V55" s="5"/>
      <c r="W55" s="5"/>
      <c r="X55" s="5"/>
      <c r="Y55" s="5"/>
    </row>
    <row r="56" spans="1:27" ht="12" customHeight="1" x14ac:dyDescent="0.6">
      <c r="B56" s="35"/>
      <c r="E56" s="40"/>
      <c r="F56" s="20">
        <v>2535</v>
      </c>
      <c r="G56" s="21">
        <v>68.7</v>
      </c>
      <c r="V56" s="5"/>
      <c r="W56" s="5"/>
      <c r="X56" s="5"/>
      <c r="Y56" s="5"/>
    </row>
    <row r="57" spans="1:27" ht="12" customHeight="1" x14ac:dyDescent="0.6">
      <c r="B57" s="35"/>
      <c r="F57" s="20">
        <v>2536</v>
      </c>
      <c r="G57" s="21">
        <v>91</v>
      </c>
      <c r="V57" s="1" t="s">
        <v>0</v>
      </c>
    </row>
    <row r="58" spans="1:27" ht="12" customHeight="1" x14ac:dyDescent="0.6">
      <c r="B58" s="35"/>
      <c r="F58" s="20">
        <v>2537</v>
      </c>
      <c r="G58" s="21">
        <v>77.7</v>
      </c>
      <c r="V58" s="1" t="s">
        <v>0</v>
      </c>
      <c r="W58" s="1" t="s">
        <v>17</v>
      </c>
    </row>
    <row r="59" spans="1:27" ht="12" customHeight="1" x14ac:dyDescent="0.6">
      <c r="B59" s="35"/>
      <c r="F59" s="20">
        <v>2538</v>
      </c>
      <c r="G59" s="21">
        <v>99.1</v>
      </c>
      <c r="V59" s="5">
        <v>1</v>
      </c>
      <c r="W59" s="4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35"/>
      <c r="F60" s="20">
        <v>2539</v>
      </c>
      <c r="G60" s="21">
        <v>93.3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42"/>
      <c r="B61" s="43"/>
      <c r="C61" s="43"/>
      <c r="D61" s="4"/>
      <c r="E61" s="4"/>
      <c r="F61" s="20">
        <v>2540</v>
      </c>
      <c r="G61" s="21">
        <v>46.4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42"/>
      <c r="B62" s="44"/>
      <c r="C62" s="44"/>
      <c r="D62" s="15"/>
      <c r="E62" s="15"/>
      <c r="F62" s="20">
        <v>2541</v>
      </c>
      <c r="G62" s="21">
        <v>70.3</v>
      </c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35"/>
      <c r="F63" s="20">
        <v>2542</v>
      </c>
      <c r="G63" s="21">
        <v>61.7</v>
      </c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35"/>
      <c r="F64" s="20">
        <v>2543</v>
      </c>
      <c r="G64" s="21">
        <v>65.3</v>
      </c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35"/>
      <c r="F65" s="20">
        <v>2544</v>
      </c>
      <c r="G65" s="21">
        <v>70.7</v>
      </c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35"/>
      <c r="F66" s="20">
        <v>2545</v>
      </c>
      <c r="G66" s="21">
        <v>109.5</v>
      </c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35"/>
      <c r="F67" s="20">
        <v>2546</v>
      </c>
      <c r="G67" s="21">
        <v>48.3</v>
      </c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35"/>
      <c r="F68" s="20">
        <v>2547</v>
      </c>
      <c r="G68" s="21">
        <v>64.7</v>
      </c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35"/>
      <c r="F69" s="20">
        <v>2548</v>
      </c>
      <c r="G69" s="21">
        <v>125.5</v>
      </c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35"/>
      <c r="F70" s="20">
        <v>2549</v>
      </c>
      <c r="G70" s="21">
        <v>85.8</v>
      </c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35"/>
      <c r="F71" s="20">
        <v>2550</v>
      </c>
      <c r="G71" s="21">
        <v>90.6</v>
      </c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35"/>
      <c r="F72" s="20">
        <v>2551</v>
      </c>
      <c r="G72" s="21">
        <v>73.900000000000006</v>
      </c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35"/>
      <c r="F73" s="20">
        <v>2552</v>
      </c>
      <c r="G73" s="22">
        <v>137.5</v>
      </c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35"/>
      <c r="E74" s="40"/>
      <c r="F74" s="20">
        <v>2553</v>
      </c>
      <c r="G74" s="22">
        <v>90</v>
      </c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35"/>
      <c r="F75" s="20">
        <v>2554</v>
      </c>
      <c r="G75" s="22">
        <v>103.5</v>
      </c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42">
        <f>ROUND(T4/5,0)</f>
        <v>10</v>
      </c>
      <c r="B76" s="35"/>
      <c r="C76" s="42">
        <f>+A76+1</f>
        <v>11</v>
      </c>
      <c r="F76" s="20">
        <v>2555</v>
      </c>
      <c r="G76" s="22">
        <v>56.5</v>
      </c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42">
        <f>T4-((A76-1)*5)</f>
        <v>4</v>
      </c>
      <c r="B77" s="44"/>
      <c r="F77" s="20">
        <v>2556</v>
      </c>
      <c r="G77" s="22">
        <v>74.5</v>
      </c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0.54812399999999994</v>
      </c>
      <c r="F78" s="20">
        <v>2557</v>
      </c>
      <c r="G78" s="22">
        <v>73.400000000000006</v>
      </c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42" t="s">
        <v>19</v>
      </c>
      <c r="B79" s="45">
        <f>IF($A$77&gt;=6,VLOOKUP($C$76,$V$59:$AA$98,$A$77-4),VLOOKUP($A$76,$V$59:$AA$98,$A$77+1))</f>
        <v>1.16676</v>
      </c>
      <c r="F79" s="20">
        <v>2558</v>
      </c>
      <c r="G79" s="21">
        <v>33.700000000000003</v>
      </c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44"/>
      <c r="F80" s="20">
        <v>2559</v>
      </c>
      <c r="G80" s="21">
        <v>87</v>
      </c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42" t="s">
        <v>20</v>
      </c>
      <c r="B81" s="44">
        <f>B79/T7</f>
        <v>5.5322404524881241E-2</v>
      </c>
      <c r="F81" s="20">
        <v>2560</v>
      </c>
      <c r="G81" s="21">
        <v>64.3</v>
      </c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42" t="s">
        <v>21</v>
      </c>
      <c r="B82" s="44">
        <f>T5-(B78/B81)</f>
        <v>68.60443259826998</v>
      </c>
      <c r="F82" s="20">
        <v>2561</v>
      </c>
      <c r="G82" s="21">
        <v>93.7</v>
      </c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44"/>
      <c r="F83" s="20">
        <v>2562</v>
      </c>
      <c r="G83" s="21">
        <v>88</v>
      </c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44"/>
      <c r="F84" s="20">
        <v>2563</v>
      </c>
      <c r="G84" s="21">
        <v>48.1</v>
      </c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35"/>
      <c r="F85" s="20">
        <v>2564</v>
      </c>
      <c r="G85" s="21">
        <v>76.099999999999994</v>
      </c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35"/>
      <c r="F86" s="20">
        <v>2565</v>
      </c>
      <c r="G86" s="21">
        <v>95.7</v>
      </c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35"/>
      <c r="F87" s="20">
        <v>2566</v>
      </c>
      <c r="G87" s="21">
        <v>86.4</v>
      </c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35"/>
      <c r="F88" s="20"/>
      <c r="G88" s="21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35"/>
      <c r="F90" s="23"/>
      <c r="G90" s="22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35"/>
      <c r="F91" s="20"/>
      <c r="G91" s="21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35"/>
      <c r="F92" s="20"/>
      <c r="G92" s="24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35"/>
      <c r="F93" s="20"/>
      <c r="G93" s="24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35"/>
      <c r="F94" s="20"/>
      <c r="G94" s="24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35"/>
      <c r="F95" s="20"/>
      <c r="G95" s="24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35"/>
      <c r="F96" s="20"/>
      <c r="G96" s="24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35"/>
      <c r="F97" s="25"/>
      <c r="G97" s="26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35"/>
      <c r="F98" s="27"/>
      <c r="G98" s="16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35"/>
      <c r="F99" s="27"/>
      <c r="G99" s="16"/>
    </row>
    <row r="100" spans="2:27" x14ac:dyDescent="0.6">
      <c r="F100" s="27"/>
      <c r="G100" s="16"/>
    </row>
    <row r="101" spans="2:27" x14ac:dyDescent="0.6">
      <c r="F101" s="27"/>
      <c r="G101" s="16"/>
    </row>
    <row r="102" spans="2:27" x14ac:dyDescent="0.6">
      <c r="F102" s="27"/>
      <c r="G102" s="16"/>
    </row>
    <row r="103" spans="2:27" x14ac:dyDescent="0.6">
      <c r="F103" s="27"/>
      <c r="G103" s="16"/>
    </row>
    <row r="104" spans="2:27" x14ac:dyDescent="0.6">
      <c r="F104" s="27"/>
      <c r="G104" s="16"/>
    </row>
    <row r="105" spans="2:27" x14ac:dyDescent="0.6">
      <c r="F105" s="27"/>
      <c r="G105" s="16"/>
    </row>
    <row r="106" spans="2:27" x14ac:dyDescent="0.6">
      <c r="F106" s="27"/>
      <c r="G106" s="16"/>
    </row>
    <row r="107" spans="2:27" x14ac:dyDescent="0.6">
      <c r="F107" s="27"/>
      <c r="G107" s="16"/>
    </row>
    <row r="108" spans="2:27" x14ac:dyDescent="0.6">
      <c r="F108" s="46"/>
    </row>
    <row r="109" spans="2:27" x14ac:dyDescent="0.6">
      <c r="F109" s="46"/>
    </row>
    <row r="110" spans="2:27" x14ac:dyDescent="0.6">
      <c r="F110" s="46"/>
    </row>
    <row r="111" spans="2:27" x14ac:dyDescent="0.6">
      <c r="F111" s="46"/>
    </row>
    <row r="112" spans="2:27" x14ac:dyDescent="0.6">
      <c r="F112" s="46"/>
    </row>
    <row r="113" spans="6:6" x14ac:dyDescent="0.6">
      <c r="F113" s="46"/>
    </row>
    <row r="114" spans="6:6" x14ac:dyDescent="0.6">
      <c r="F114" s="46"/>
    </row>
    <row r="115" spans="6:6" x14ac:dyDescent="0.6">
      <c r="F115" s="46"/>
    </row>
    <row r="116" spans="6:6" x14ac:dyDescent="0.6">
      <c r="F116" s="46"/>
    </row>
    <row r="117" spans="6:6" x14ac:dyDescent="0.6">
      <c r="F117" s="46"/>
    </row>
    <row r="118" spans="6:6" x14ac:dyDescent="0.6">
      <c r="F118" s="46"/>
    </row>
    <row r="119" spans="6:6" x14ac:dyDescent="0.6">
      <c r="F119" s="46"/>
    </row>
    <row r="120" spans="6:6" x14ac:dyDescent="0.6">
      <c r="F120" s="46"/>
    </row>
    <row r="121" spans="6:6" x14ac:dyDescent="0.6">
      <c r="F121" s="46"/>
    </row>
    <row r="122" spans="6:6" x14ac:dyDescent="0.6">
      <c r="F122" s="46"/>
    </row>
    <row r="123" spans="6:6" x14ac:dyDescent="0.6">
      <c r="F123" s="46"/>
    </row>
    <row r="124" spans="6:6" x14ac:dyDescent="0.6">
      <c r="F124" s="46"/>
    </row>
    <row r="125" spans="6:6" x14ac:dyDescent="0.6">
      <c r="F125" s="46"/>
    </row>
    <row r="126" spans="6:6" x14ac:dyDescent="0.6">
      <c r="F126" s="46"/>
    </row>
    <row r="127" spans="6:6" x14ac:dyDescent="0.6">
      <c r="F127" s="46"/>
    </row>
    <row r="128" spans="6:6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แม่แตง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2014-01-06T03:03:20Z</cp:lastPrinted>
  <dcterms:created xsi:type="dcterms:W3CDTF">2007-06-15T01:12:23Z</dcterms:created>
  <dcterms:modified xsi:type="dcterms:W3CDTF">2023-12-06T07:32:37Z</dcterms:modified>
</cp:coreProperties>
</file>