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48636660-864F-42BA-B567-8798A9FA605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แม่แฝก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s="1"/>
  <c r="C76" i="1"/>
  <c r="B81" i="1" l="1"/>
  <c r="T11" i="1"/>
  <c r="B82" i="1" l="1"/>
  <c r="J35" i="1" s="1"/>
  <c r="L35" i="1" l="1"/>
  <c r="N35" i="1"/>
  <c r="M35" i="1"/>
  <c r="I35" i="1"/>
  <c r="P35" i="1"/>
  <c r="K35" i="1"/>
  <c r="F35" i="1"/>
  <c r="E35" i="1"/>
  <c r="O35" i="1"/>
  <c r="H35" i="1"/>
  <c r="Q35" i="1"/>
  <c r="G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<sst xmlns="http://schemas.openxmlformats.org/spreadsheetml/2006/main" count="48" uniqueCount="25">
  <si>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</si>
  <si>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</si>
  <si>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</si>
  <si>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</si>
  <si>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</si>
  <si>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</si>
  <si>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</si>
  <si>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</si>
  <si>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</si>
  <si>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</si>
  <si>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</si>
  <si>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</si>
  <si>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</si>
  <si>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</si>
  <si>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</si>
  <si>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</si>
  <si>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</si>
  <si>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</si>
  <si>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</si>
  <si>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</si>
  <si>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</si>
  <si>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</si>
  <si>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</si>
  <si>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*</t>
  </si>
  <si>
    <t>สถานี ฝายแม่แฝก(07480)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</si>
</sst>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6" xfId="2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9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right"/>
    </xf>
    <xf numFmtId="1" fontId="5" fillId="0" borderId="11" xfId="2" applyNumberFormat="1" applyFont="1" applyBorder="1" applyAlignment="1">
      <alignment horizontal="right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66" fontId="7" fillId="0" borderId="15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8" fontId="11" fillId="0" borderId="18" xfId="0" applyNumberFormat="1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2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6" fontId="7" fillId="0" borderId="16" xfId="2" applyNumberFormat="1" applyFont="1" applyBorder="1" applyAlignment="1">
      <alignment horizontal="right"/>
    </xf>
    <xf numFmtId="166" fontId="7" fillId="0" borderId="2" xfId="2" applyNumberFormat="1" applyFont="1" applyBorder="1"/>
    <xf numFmtId="171" fontId="4" fillId="0" borderId="0" xfId="2" applyNumberFormat="1" applyFont="1" applyAlignment="1">
      <alignment horizontal="center" vertical="center"/>
    </xf>
    <xf numFmtId="166" fontId="12" fillId="0" borderId="2" xfId="2" applyNumberFormat="1" applyFont="1" applyBorder="1" applyAlignment="1">
      <alignment horizontal="center"/>
    </xf>
    <xf numFmtId="1" fontId="5" fillId="0" borderId="11" xfId="2" applyNumberFormat="1" applyFont="1" applyBorder="1" applyProtection="1"/>
    <xf numFmtId="166" fontId="7" fillId="0" borderId="2" xfId="2" applyNumberFormat="1" applyFont="1" applyBorder="1" applyProtection="1"/>
    <xf numFmtId="168" fontId="11" fillId="0" borderId="18" xfId="2" applyNumberFormat="1" applyFont="1" applyBorder="1" applyAlignment="1">
      <alignment horizontal="center" vertical="center"/>
    </xf>
    <xf numFmtId="171" fontId="4" fillId="0" borderId="18" xfId="2" applyNumberFormat="1" applyFont="1" applyBorder="1" applyAlignment="1">
      <alignment horizontal="center" vertical="center"/>
    </xf>
    <xf numFmtId="171" fontId="4" fillId="0" borderId="20" xfId="2" applyNumberFormat="1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right"/>
    </xf>
    <xf numFmtId="168" fontId="4" fillId="0" borderId="18" xfId="2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166" fontId="14" fillId="0" borderId="18" xfId="2" applyNumberFormat="1" applyFont="1" applyBorder="1" applyAlignment="1">
      <alignment horizontal="center" vertical="center"/>
    </xf>
    <xf numFmtId="166" fontId="4" fillId="0" borderId="18" xfId="2" applyNumberFormat="1" applyFont="1" applyBorder="1" applyAlignment="1">
      <alignment horizontal="center" vertical="center"/>
    </xf>
    <xf numFmtId="166" fontId="4" fillId="0" borderId="20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8" fontId="7" fillId="0" borderId="2" xfId="2" applyNumberFormat="1" applyFont="1" applyBorder="1"/>
    <xf numFmtId="166" fontId="13" fillId="0" borderId="2" xfId="2" applyNumberFormat="1" applyFont="1" applyBorder="1"/>
    <xf numFmtId="167" fontId="4" fillId="0" borderId="29" xfId="2" applyFont="1" applyBorder="1"/>
    <xf numFmtId="167" fontId="4" fillId="0" borderId="30" xfId="2" applyFont="1" applyBorder="1"/>
    <xf numFmtId="0" fontId="7" fillId="0" borderId="2" xfId="2" applyNumberFormat="1" applyFont="1" applyBorder="1" applyAlignment="1"/>
    <xf numFmtId="167" fontId="4" fillId="0" borderId="31" xfId="2" applyFont="1" applyBorder="1"/>
    <xf numFmtId="167" fontId="4" fillId="0" borderId="32" xfId="2" applyFont="1" applyBorder="1"/>
    <xf numFmtId="167" fontId="8" fillId="2" borderId="22" xfId="2" applyFont="1" applyFill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167" fontId="5" fillId="2" borderId="26" xfId="2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ฝายแม่แฝก อ.แม่แตง จ.เชียงใหม่</a:t>
            </a:r>
          </a:p>
        </c:rich>
      </c:tx>
      <c:layout>
        <c:manualLayout>
          <c:xMode val="edge"/>
          <c:yMode val="edge"/>
          <c:x val="0.166964924311032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38801124949349"/>
          <c:y val="0.18282892224873823"/>
          <c:w val="0.69598010554914758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แม่แฝก'!$E$34:$Q$34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แม่แฝก'!$E$35:$Q$35</c:f>
              <c:numCache>
                <c:formatCode>0</c:formatCode>
                <c:ptCount val="13"/>
                <c:pt idx="0" formatCode="0.0">
                  <c:v>75.37</c:v>
                </c:pt>
                <c:pt idx="1">
                  <c:v>88.82</c:v>
                </c:pt>
                <c:pt idx="2" formatCode="0.0">
                  <c:v>97.43</c:v>
                </c:pt>
                <c:pt idx="3" formatCode="0.0">
                  <c:v>103.81</c:v>
                </c:pt>
                <c:pt idx="4" formatCode="0.0">
                  <c:v>108.87</c:v>
                </c:pt>
                <c:pt idx="5" formatCode="0.0">
                  <c:v>113.08</c:v>
                </c:pt>
                <c:pt idx="6" formatCode="0.0">
                  <c:v>122.63</c:v>
                </c:pt>
                <c:pt idx="7" formatCode="0.0">
                  <c:v>140.69</c:v>
                </c:pt>
                <c:pt idx="8" formatCode="0.0">
                  <c:v>146.41</c:v>
                </c:pt>
                <c:pt idx="9" formatCode="0.0">
                  <c:v>164.06</c:v>
                </c:pt>
                <c:pt idx="10" formatCode="0.0">
                  <c:v>181.57</c:v>
                </c:pt>
                <c:pt idx="11" formatCode="0.0">
                  <c:v>199.02</c:v>
                </c:pt>
                <c:pt idx="12" formatCode="0.0">
                  <c:v>222.05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58-48EA-9820-DAD48986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0768"/>
        <c:axId val="347601160"/>
      </c:scatterChart>
      <c:valAx>
        <c:axId val="3476007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126097146085994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1160"/>
        <c:crossesAt val="10"/>
        <c:crossBetween val="midCat"/>
      </c:valAx>
      <c:valAx>
        <c:axId val="347601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57525519063504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07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8E2E2C-D1B9-4B95-AEA8-E166F7D84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T7" sqref="T7"/>
    </sheetView>
  </sheetViews>
  <sheetFormatPr defaultColWidth="9.09765625" defaultRowHeight="21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8984375" style="2" bestFit="1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81" t="s">
        <v>24</v>
      </c>
      <c r="B1" s="82"/>
      <c r="C1" s="82"/>
      <c r="D1" s="82"/>
      <c r="E1" s="82"/>
      <c r="F1" s="83"/>
    </row>
    <row r="2" spans="1:27" ht="23.15" customHeight="1">
      <c r="A2" s="78" t="s">
        <v>4</v>
      </c>
      <c r="B2" s="79"/>
      <c r="C2" s="79"/>
      <c r="D2" s="79"/>
      <c r="E2" s="79"/>
      <c r="F2" s="8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18" t="s">
        <v>6</v>
      </c>
      <c r="B3" s="19" t="s">
        <v>7</v>
      </c>
      <c r="C3" s="18" t="s">
        <v>6</v>
      </c>
      <c r="D3" s="20" t="s">
        <v>7</v>
      </c>
      <c r="E3" s="21" t="s">
        <v>6</v>
      </c>
      <c r="F3" s="20" t="s">
        <v>7</v>
      </c>
      <c r="I3" s="1" t="s">
        <v>0</v>
      </c>
      <c r="R3" s="1" t="s">
        <v>3</v>
      </c>
      <c r="U3" s="3"/>
    </row>
    <row r="4" spans="1:27" ht="23.15" customHeight="1">
      <c r="A4" s="39">
        <v>2490</v>
      </c>
      <c r="B4" s="8">
        <v>88.5</v>
      </c>
      <c r="C4" s="40">
        <v>2518</v>
      </c>
      <c r="D4" s="9">
        <v>111.7</v>
      </c>
      <c r="E4" s="42">
        <v>2546</v>
      </c>
      <c r="F4" s="9">
        <v>83.6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COUNT(G39:G125)</f>
        <v>84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0">
        <v>2491</v>
      </c>
      <c r="B5" s="8">
        <v>70.3</v>
      </c>
      <c r="C5" s="40">
        <v>2519</v>
      </c>
      <c r="D5" s="9">
        <v>55.9</v>
      </c>
      <c r="E5" s="43">
        <v>2547</v>
      </c>
      <c r="F5" s="9">
        <v>93.5</v>
      </c>
      <c r="G5" s="2" t="s">
        <v>0</v>
      </c>
      <c r="I5" s="1" t="s">
        <v>0</v>
      </c>
      <c r="K5" s="22" t="s">
        <v>0</v>
      </c>
      <c r="R5" s="1" t="s">
        <v>8</v>
      </c>
      <c r="T5" s="7">
        <f>AVERAGE(G39:G125)</f>
        <v>80.166666666666671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0">
        <v>2492</v>
      </c>
      <c r="B6" s="8">
        <v>89</v>
      </c>
      <c r="C6" s="40">
        <v>2520</v>
      </c>
      <c r="D6" s="9">
        <v>84.4</v>
      </c>
      <c r="E6" s="43">
        <v>2548</v>
      </c>
      <c r="F6" s="9">
        <v>150.5</v>
      </c>
      <c r="I6" s="1" t="s">
        <v>0</v>
      </c>
      <c r="K6" s="22" t="s">
        <v>0</v>
      </c>
      <c r="R6" s="1" t="s">
        <v>9</v>
      </c>
      <c r="T6" s="7">
        <f>(VAR(G39:G125))</f>
        <v>941.17261044176564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39">
        <v>2493</v>
      </c>
      <c r="B7" s="8">
        <v>57.6</v>
      </c>
      <c r="C7" s="40">
        <v>2521</v>
      </c>
      <c r="D7" s="9">
        <v>83</v>
      </c>
      <c r="E7" s="42">
        <v>2549</v>
      </c>
      <c r="F7" s="9">
        <v>79</v>
      </c>
      <c r="I7" s="1" t="s">
        <v>10</v>
      </c>
      <c r="K7" s="22" t="s">
        <v>0</v>
      </c>
      <c r="R7" s="1" t="s">
        <v>11</v>
      </c>
      <c r="T7" s="7">
        <f>STDEV(G39:G125)</f>
        <v>30.678536641139935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0">
        <v>2494</v>
      </c>
      <c r="B8" s="8">
        <v>75.400000000000006</v>
      </c>
      <c r="C8" s="40">
        <v>2522</v>
      </c>
      <c r="D8" s="9">
        <v>27</v>
      </c>
      <c r="E8" s="43">
        <v>2550</v>
      </c>
      <c r="F8" s="9">
        <v>86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0">
        <v>2495</v>
      </c>
      <c r="B9" s="44">
        <v>108.6</v>
      </c>
      <c r="C9" s="40">
        <v>2523</v>
      </c>
      <c r="D9" s="9">
        <v>66.3</v>
      </c>
      <c r="E9" s="43">
        <v>2551</v>
      </c>
      <c r="F9" s="53">
        <v>97.3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39">
        <v>2496</v>
      </c>
      <c r="B10" s="8">
        <v>81.8</v>
      </c>
      <c r="C10" s="40">
        <v>2524</v>
      </c>
      <c r="D10" s="9">
        <v>64.400000000000006</v>
      </c>
      <c r="E10" s="42">
        <v>2552</v>
      </c>
      <c r="F10" s="54">
        <v>48.2</v>
      </c>
      <c r="S10" s="2" t="s">
        <v>12</v>
      </c>
      <c r="T10" s="23">
        <f>+B78</f>
        <v>0.55761300000000003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0">
        <v>2497</v>
      </c>
      <c r="B11" s="8">
        <v>59</v>
      </c>
      <c r="C11" s="40">
        <v>2525</v>
      </c>
      <c r="D11" s="9">
        <v>53.2</v>
      </c>
      <c r="E11" s="43">
        <v>2553</v>
      </c>
      <c r="F11" s="54">
        <v>47.8</v>
      </c>
      <c r="S11" s="2" t="s">
        <v>13</v>
      </c>
      <c r="T11" s="23">
        <f>+B79</f>
        <v>1.22298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0">
        <v>2498</v>
      </c>
      <c r="B12" s="8">
        <v>67.3</v>
      </c>
      <c r="C12" s="40">
        <v>2526</v>
      </c>
      <c r="D12" s="9">
        <v>54</v>
      </c>
      <c r="E12" s="43">
        <v>2554</v>
      </c>
      <c r="F12" s="9">
        <v>85.8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39">
        <v>2499</v>
      </c>
      <c r="B13" s="8">
        <v>122.2</v>
      </c>
      <c r="C13" s="40">
        <v>2527</v>
      </c>
      <c r="D13" s="9">
        <v>52.8</v>
      </c>
      <c r="E13" s="43">
        <v>2555</v>
      </c>
      <c r="F13" s="54">
        <v>63.5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0">
        <v>2500</v>
      </c>
      <c r="B14" s="8">
        <v>208.9</v>
      </c>
      <c r="C14" s="40">
        <v>2528</v>
      </c>
      <c r="D14" s="9">
        <v>50</v>
      </c>
      <c r="E14" s="43">
        <v>2556</v>
      </c>
      <c r="F14" s="50">
        <v>61.9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0">
        <v>2501</v>
      </c>
      <c r="B15" s="8" t="s">
        <v>23</v>
      </c>
      <c r="C15" s="40">
        <v>2529</v>
      </c>
      <c r="D15" s="9">
        <v>68.7</v>
      </c>
      <c r="E15" s="43">
        <v>2557</v>
      </c>
      <c r="F15" s="50">
        <v>98.5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39">
        <v>2502</v>
      </c>
      <c r="B16" s="8">
        <v>22.8</v>
      </c>
      <c r="C16" s="40">
        <v>2530</v>
      </c>
      <c r="D16" s="50">
        <v>82.7</v>
      </c>
      <c r="E16" s="43">
        <v>2558</v>
      </c>
      <c r="F16" s="50">
        <v>38.4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0">
        <v>2503</v>
      </c>
      <c r="B17" s="8">
        <v>53.8</v>
      </c>
      <c r="C17" s="40">
        <v>2531</v>
      </c>
      <c r="D17" s="51">
        <v>76</v>
      </c>
      <c r="E17" s="43">
        <v>2559</v>
      </c>
      <c r="F17" s="56">
        <v>167.5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0">
        <v>2504</v>
      </c>
      <c r="B18" s="8">
        <v>119.3</v>
      </c>
      <c r="C18" s="40">
        <v>2532</v>
      </c>
      <c r="D18" s="52">
        <v>90.1</v>
      </c>
      <c r="E18" s="57">
        <v>2560</v>
      </c>
      <c r="F18" s="58">
        <v>73.400000000000006</v>
      </c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0">
        <v>2505</v>
      </c>
      <c r="B19" s="9">
        <v>109</v>
      </c>
      <c r="C19" s="40">
        <v>2533</v>
      </c>
      <c r="D19" s="69">
        <v>84.3</v>
      </c>
      <c r="E19" s="43">
        <v>2561</v>
      </c>
      <c r="F19" s="70">
        <v>97</v>
      </c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0">
        <v>2506</v>
      </c>
      <c r="B20" s="9">
        <v>89.8</v>
      </c>
      <c r="C20" s="43">
        <v>2534</v>
      </c>
      <c r="D20" s="9">
        <v>57.1</v>
      </c>
      <c r="E20" s="43">
        <v>2562</v>
      </c>
      <c r="F20" s="56">
        <v>71.7</v>
      </c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0">
        <v>2507</v>
      </c>
      <c r="B21" s="9">
        <v>81.5</v>
      </c>
      <c r="C21" s="43">
        <v>2535</v>
      </c>
      <c r="D21" s="9" t="s">
        <v>23</v>
      </c>
      <c r="E21" s="43">
        <v>2563</v>
      </c>
      <c r="F21" s="58">
        <v>106.5</v>
      </c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0">
        <v>2508</v>
      </c>
      <c r="B22" s="9">
        <v>65.099999999999994</v>
      </c>
      <c r="C22" s="43">
        <v>2536</v>
      </c>
      <c r="D22" s="9" t="s">
        <v>23</v>
      </c>
      <c r="E22" s="57">
        <v>2564</v>
      </c>
      <c r="F22" s="70">
        <v>39</v>
      </c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0">
        <v>2509</v>
      </c>
      <c r="B23" s="9">
        <v>73.900000000000006</v>
      </c>
      <c r="C23" s="43">
        <v>2537</v>
      </c>
      <c r="D23" s="9">
        <v>92.8</v>
      </c>
      <c r="E23" s="71"/>
      <c r="F23" s="72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0">
        <v>2510</v>
      </c>
      <c r="B24" s="9">
        <v>89.3</v>
      </c>
      <c r="C24" s="43">
        <v>2538</v>
      </c>
      <c r="D24" s="9">
        <v>113.7</v>
      </c>
      <c r="E24" s="71"/>
      <c r="F24" s="7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0">
        <v>2511</v>
      </c>
      <c r="B25" s="9">
        <v>68.7</v>
      </c>
      <c r="C25" s="43">
        <v>2539</v>
      </c>
      <c r="D25" s="9">
        <v>129.6</v>
      </c>
      <c r="E25" s="71"/>
      <c r="F25" s="72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0">
        <v>2512</v>
      </c>
      <c r="B26" s="10">
        <v>180</v>
      </c>
      <c r="C26" s="43">
        <v>2540</v>
      </c>
      <c r="D26" s="9">
        <v>63</v>
      </c>
      <c r="E26" s="71"/>
      <c r="F26" s="72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0">
        <v>2513</v>
      </c>
      <c r="B27" s="73">
        <v>85.5</v>
      </c>
      <c r="C27" s="43">
        <v>2541</v>
      </c>
      <c r="D27" s="9">
        <v>110.5</v>
      </c>
      <c r="E27" s="71"/>
      <c r="F27" s="72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0">
        <v>2514</v>
      </c>
      <c r="B28" s="9">
        <v>77.3</v>
      </c>
      <c r="C28" s="43">
        <v>2542</v>
      </c>
      <c r="D28" s="9">
        <v>84</v>
      </c>
      <c r="E28" s="71"/>
      <c r="F28" s="72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0">
        <v>2515</v>
      </c>
      <c r="B29" s="9">
        <v>56.8</v>
      </c>
      <c r="C29" s="43">
        <v>2543</v>
      </c>
      <c r="D29" s="9">
        <v>69.5</v>
      </c>
      <c r="E29" s="71"/>
      <c r="F29" s="72"/>
      <c r="G29" s="38"/>
      <c r="H29" s="38"/>
      <c r="I29" s="38"/>
      <c r="J29" s="38"/>
      <c r="K29" s="38"/>
      <c r="L29" s="38"/>
      <c r="M29" s="38"/>
      <c r="N29" s="38"/>
      <c r="O29" s="38"/>
      <c r="P29" s="38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0">
        <v>2516</v>
      </c>
      <c r="B30" s="9">
        <v>74.099999999999994</v>
      </c>
      <c r="C30" s="43">
        <v>2544</v>
      </c>
      <c r="D30" s="9">
        <v>74</v>
      </c>
      <c r="E30" s="71"/>
      <c r="F30" s="72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1">
        <v>2517</v>
      </c>
      <c r="B31" s="45">
        <v>73.400000000000006</v>
      </c>
      <c r="C31" s="62">
        <v>2545</v>
      </c>
      <c r="D31" s="45">
        <v>80.7</v>
      </c>
      <c r="E31" s="74"/>
      <c r="F31" s="75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76" t="s">
        <v>14</v>
      </c>
      <c r="D34" s="7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76" t="s">
        <v>22</v>
      </c>
      <c r="D35" s="77"/>
      <c r="E35" s="16">
        <f t="shared" ref="E35:Q35" si="1">ROUND((((-LN(-LN(1-1/E34)))+$B$81*$B$82)/$B$81),2)</f>
        <v>75.37</v>
      </c>
      <c r="F35" s="17">
        <f t="shared" si="1"/>
        <v>88.82</v>
      </c>
      <c r="G35" s="16">
        <f t="shared" si="1"/>
        <v>97.43</v>
      </c>
      <c r="H35" s="16">
        <f t="shared" si="1"/>
        <v>103.81</v>
      </c>
      <c r="I35" s="16">
        <f t="shared" si="1"/>
        <v>108.87</v>
      </c>
      <c r="J35" s="16">
        <f t="shared" si="1"/>
        <v>113.08</v>
      </c>
      <c r="K35" s="16">
        <f t="shared" si="1"/>
        <v>122.63</v>
      </c>
      <c r="L35" s="16">
        <f t="shared" si="1"/>
        <v>140.69</v>
      </c>
      <c r="M35" s="16">
        <f t="shared" si="1"/>
        <v>146.41</v>
      </c>
      <c r="N35" s="16">
        <f t="shared" si="1"/>
        <v>164.06</v>
      </c>
      <c r="O35" s="16">
        <f t="shared" si="1"/>
        <v>181.57</v>
      </c>
      <c r="P35" s="16">
        <f t="shared" si="1"/>
        <v>199.02</v>
      </c>
      <c r="Q35" s="16">
        <f t="shared" si="1"/>
        <v>222.05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46">
        <v>2478</v>
      </c>
      <c r="G39" s="48">
        <v>67.2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46">
        <v>2479</v>
      </c>
      <c r="G40" s="48">
        <v>53</v>
      </c>
      <c r="V40" s="5"/>
      <c r="W40" s="5"/>
      <c r="X40" s="5"/>
      <c r="Y40" s="5"/>
    </row>
    <row r="41" spans="1:27">
      <c r="A41" s="25"/>
      <c r="B41" s="26"/>
      <c r="F41" s="46">
        <v>2480</v>
      </c>
      <c r="G41" s="48">
        <v>73.400000000000006</v>
      </c>
      <c r="V41" s="5"/>
      <c r="W41" s="5"/>
      <c r="X41" s="5"/>
      <c r="Y41" s="5"/>
    </row>
    <row r="42" spans="1:27" ht="12" customHeight="1">
      <c r="F42" s="46">
        <v>2481</v>
      </c>
      <c r="G42" s="48">
        <v>112</v>
      </c>
      <c r="V42" s="5"/>
      <c r="W42" s="5"/>
      <c r="X42" s="5"/>
      <c r="Y42" s="5"/>
    </row>
    <row r="43" spans="1:27" ht="12" customHeight="1">
      <c r="F43" s="46">
        <v>2482</v>
      </c>
      <c r="G43" s="48">
        <v>53</v>
      </c>
      <c r="V43" s="5"/>
      <c r="W43" s="5"/>
      <c r="X43" s="5"/>
      <c r="Y43" s="5"/>
    </row>
    <row r="44" spans="1:27" ht="12" customHeight="1">
      <c r="A44" s="27"/>
      <c r="B44" s="28"/>
      <c r="F44" s="46">
        <v>2483</v>
      </c>
      <c r="G44" s="48">
        <v>72.400000000000006</v>
      </c>
      <c r="V44" s="5"/>
      <c r="W44" s="5"/>
      <c r="X44" s="5"/>
      <c r="Y44" s="5"/>
    </row>
    <row r="45" spans="1:27" ht="12" customHeight="1">
      <c r="A45" s="27"/>
      <c r="B45" s="28"/>
      <c r="F45" s="46">
        <v>2484</v>
      </c>
      <c r="G45" s="48">
        <v>50.5</v>
      </c>
      <c r="V45" s="5"/>
      <c r="W45" s="5"/>
      <c r="X45" s="5"/>
      <c r="Y45" s="5"/>
    </row>
    <row r="46" spans="1:27" ht="12" customHeight="1">
      <c r="A46" s="27"/>
      <c r="B46" s="28"/>
      <c r="F46" s="46">
        <v>2485</v>
      </c>
      <c r="G46" s="48">
        <v>56.5</v>
      </c>
      <c r="V46" s="5"/>
      <c r="W46" s="5"/>
      <c r="X46" s="5"/>
      <c r="Y46" s="5"/>
    </row>
    <row r="47" spans="1:27" ht="12" customHeight="1">
      <c r="A47" s="27"/>
      <c r="B47" s="28"/>
      <c r="F47" s="46">
        <v>2486</v>
      </c>
      <c r="G47" s="48">
        <v>90.2</v>
      </c>
      <c r="V47" s="5"/>
      <c r="W47" s="5"/>
      <c r="X47" s="5"/>
      <c r="Y47" s="5"/>
    </row>
    <row r="48" spans="1:27" ht="12" customHeight="1">
      <c r="A48" s="27"/>
      <c r="B48" s="28"/>
      <c r="F48" s="46">
        <v>2487</v>
      </c>
      <c r="G48" s="48">
        <v>75.599999999999994</v>
      </c>
      <c r="V48" s="5"/>
      <c r="W48" s="5"/>
      <c r="X48" s="5"/>
      <c r="Y48" s="5"/>
    </row>
    <row r="49" spans="1:27" ht="12" customHeight="1">
      <c r="A49" s="27"/>
      <c r="B49" s="28"/>
      <c r="F49" s="46">
        <v>2488</v>
      </c>
      <c r="G49" s="48">
        <v>60.3</v>
      </c>
      <c r="V49" s="5"/>
      <c r="W49" s="5"/>
      <c r="X49" s="5"/>
      <c r="Y49" s="5"/>
    </row>
    <row r="50" spans="1:27" ht="12" customHeight="1">
      <c r="A50" s="27"/>
      <c r="B50" s="28"/>
      <c r="F50" s="46">
        <v>2489</v>
      </c>
      <c r="G50" s="48">
        <v>52.5</v>
      </c>
      <c r="V50" s="5"/>
      <c r="W50" s="5"/>
      <c r="X50" s="5"/>
      <c r="Y50" s="5"/>
    </row>
    <row r="51" spans="1:27" ht="12" customHeight="1">
      <c r="A51" s="27"/>
      <c r="B51" s="28"/>
      <c r="F51" s="46">
        <v>2490</v>
      </c>
      <c r="G51" s="48">
        <v>88.5</v>
      </c>
      <c r="V51" s="5"/>
      <c r="W51" s="5"/>
      <c r="X51" s="5"/>
      <c r="Y51" s="5"/>
    </row>
    <row r="52" spans="1:27" ht="12" customHeight="1">
      <c r="A52" s="27"/>
      <c r="B52" s="28"/>
      <c r="F52" s="46">
        <v>2491</v>
      </c>
      <c r="G52" s="48">
        <v>70.3</v>
      </c>
      <c r="V52" s="5"/>
      <c r="W52" s="5"/>
      <c r="X52" s="5"/>
      <c r="Y52" s="5"/>
    </row>
    <row r="53" spans="1:27" ht="12" customHeight="1">
      <c r="A53" s="27"/>
      <c r="B53" s="28"/>
      <c r="F53" s="46">
        <v>2492</v>
      </c>
      <c r="G53" s="48">
        <v>89</v>
      </c>
      <c r="V53" s="5"/>
      <c r="W53" s="5"/>
      <c r="X53" s="5"/>
      <c r="Y53" s="5"/>
    </row>
    <row r="54" spans="1:27" ht="12" customHeight="1">
      <c r="B54" s="24"/>
      <c r="F54" s="46">
        <v>2493</v>
      </c>
      <c r="G54" s="48">
        <v>57.6</v>
      </c>
      <c r="V54" s="5"/>
      <c r="W54" s="5"/>
      <c r="X54" s="5"/>
      <c r="Y54" s="5"/>
    </row>
    <row r="55" spans="1:27" ht="12" customHeight="1">
      <c r="B55" s="24"/>
      <c r="F55" s="46">
        <v>2494</v>
      </c>
      <c r="G55" s="48">
        <v>75.400000000000006</v>
      </c>
      <c r="V55" s="5"/>
      <c r="W55" s="5"/>
      <c r="X55" s="5"/>
      <c r="Y55" s="5"/>
    </row>
    <row r="56" spans="1:27" ht="12" customHeight="1">
      <c r="B56" s="24"/>
      <c r="E56" s="29"/>
      <c r="F56" s="46">
        <v>2495</v>
      </c>
      <c r="G56" s="48">
        <v>108.6</v>
      </c>
      <c r="V56" s="5"/>
      <c r="W56" s="5"/>
      <c r="X56" s="5"/>
      <c r="Y56" s="5"/>
    </row>
    <row r="57" spans="1:27" ht="12" customHeight="1">
      <c r="B57" s="24"/>
      <c r="F57" s="46">
        <v>2496</v>
      </c>
      <c r="G57" s="48">
        <v>81.8</v>
      </c>
      <c r="V57" s="1" t="s">
        <v>0</v>
      </c>
    </row>
    <row r="58" spans="1:27" ht="12" customHeight="1">
      <c r="B58" s="24"/>
      <c r="F58" s="46">
        <v>2497</v>
      </c>
      <c r="G58" s="48">
        <v>59</v>
      </c>
      <c r="V58" s="1" t="s">
        <v>0</v>
      </c>
      <c r="W58" s="1" t="s">
        <v>17</v>
      </c>
    </row>
    <row r="59" spans="1:27" ht="12" customHeight="1">
      <c r="B59" s="24"/>
      <c r="F59" s="46">
        <v>2498</v>
      </c>
      <c r="G59" s="48">
        <v>67.3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4"/>
      <c r="F60" s="46">
        <v>2499</v>
      </c>
      <c r="G60" s="48">
        <v>122.2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1"/>
      <c r="B61" s="32"/>
      <c r="C61" s="32"/>
      <c r="D61" s="4"/>
      <c r="E61" s="4"/>
      <c r="F61" s="46">
        <v>2500</v>
      </c>
      <c r="G61" s="48">
        <v>208.9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1"/>
      <c r="B62" s="33"/>
      <c r="C62" s="33"/>
      <c r="D62" s="14"/>
      <c r="E62" s="14"/>
      <c r="F62" s="46">
        <v>2501</v>
      </c>
      <c r="G62" s="48" t="s">
        <v>23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4"/>
      <c r="F63" s="46">
        <v>2502</v>
      </c>
      <c r="G63" s="48">
        <v>22.8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4"/>
      <c r="F64" s="46">
        <v>2503</v>
      </c>
      <c r="G64" s="48">
        <v>53.8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4"/>
      <c r="F65" s="46">
        <v>2504</v>
      </c>
      <c r="G65" s="48">
        <v>119.3</v>
      </c>
      <c r="Q65" s="14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4"/>
      <c r="F66" s="46">
        <v>2505</v>
      </c>
      <c r="G66" s="48">
        <v>109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4"/>
      <c r="F67" s="46">
        <v>2506</v>
      </c>
      <c r="G67" s="48">
        <v>89.8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4"/>
      <c r="F68" s="46">
        <v>2507</v>
      </c>
      <c r="G68" s="48">
        <v>81.5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4"/>
      <c r="F69" s="46">
        <v>2508</v>
      </c>
      <c r="G69" s="48">
        <v>65.099999999999994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4"/>
      <c r="F70" s="46">
        <v>2509</v>
      </c>
      <c r="G70" s="48">
        <v>73.900000000000006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4"/>
      <c r="F71" s="46">
        <v>2510</v>
      </c>
      <c r="G71" s="48">
        <v>89.3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4"/>
      <c r="F72" s="46">
        <v>2511</v>
      </c>
      <c r="G72" s="48">
        <v>68.7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4"/>
      <c r="F73" s="46">
        <v>2512</v>
      </c>
      <c r="G73" s="49">
        <v>180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4"/>
      <c r="E74" s="29"/>
      <c r="F74" s="46">
        <v>2513</v>
      </c>
      <c r="G74" s="48">
        <v>85.5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4"/>
      <c r="F75" s="46">
        <v>2514</v>
      </c>
      <c r="G75" s="48">
        <v>77.3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1">
        <f>ROUND(T4/5,0)</f>
        <v>17</v>
      </c>
      <c r="B76" s="24"/>
      <c r="C76" s="34">
        <f>+A76+1</f>
        <v>18</v>
      </c>
      <c r="F76" s="46">
        <v>2515</v>
      </c>
      <c r="G76" s="48">
        <v>56.8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1">
        <f>T4-((A76-1)*5)</f>
        <v>4</v>
      </c>
      <c r="B77" s="35"/>
      <c r="F77" s="46">
        <v>2516</v>
      </c>
      <c r="G77" s="48">
        <v>74.099999999999994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1" t="s">
        <v>18</v>
      </c>
      <c r="B78" s="36">
        <f>IF($A$77&gt;=6,VLOOKUP($C$76,$V$4:$AA$39,$A$77-4),VLOOKUP($A$76,$V$4:$AA$39,$A$77+1))</f>
        <v>0.55761300000000003</v>
      </c>
      <c r="F78" s="46">
        <v>2517</v>
      </c>
      <c r="G78" s="48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1" t="s">
        <v>19</v>
      </c>
      <c r="B79" s="36">
        <f>IF($A$77&gt;=6,VLOOKUP($C$76,$V$59:$AA$98,$A$77-4),VLOOKUP($A$76,$V$59:$AA$98,$A$77+1))</f>
        <v>1.22298</v>
      </c>
      <c r="F79" s="46">
        <v>2518</v>
      </c>
      <c r="G79" s="48">
        <v>111.7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5"/>
      <c r="F80" s="46">
        <v>2519</v>
      </c>
      <c r="G80" s="48">
        <v>55.9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1" t="s">
        <v>20</v>
      </c>
      <c r="B81" s="33">
        <f>B79/T7</f>
        <v>3.9864352537597347E-2</v>
      </c>
      <c r="F81" s="46">
        <v>2520</v>
      </c>
      <c r="G81" s="48">
        <v>84.4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1" t="s">
        <v>21</v>
      </c>
      <c r="B82" s="33">
        <f>T5-(B78/B81)</f>
        <v>66.17890656259631</v>
      </c>
      <c r="F82" s="46">
        <v>2521</v>
      </c>
      <c r="G82" s="48">
        <v>83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5"/>
      <c r="F83" s="46">
        <v>2522</v>
      </c>
      <c r="G83" s="48">
        <v>27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5"/>
      <c r="F84" s="46">
        <v>2523</v>
      </c>
      <c r="G84" s="48">
        <v>66.3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4"/>
      <c r="F85" s="46">
        <v>2524</v>
      </c>
      <c r="G85" s="48">
        <v>64.400000000000006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4"/>
      <c r="F86" s="46">
        <v>2525</v>
      </c>
      <c r="G86" s="48">
        <v>53.2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4"/>
      <c r="F87" s="46">
        <v>2526</v>
      </c>
      <c r="G87" s="48">
        <v>54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4"/>
      <c r="F88" s="46">
        <v>2527</v>
      </c>
      <c r="G88" s="48">
        <v>52.8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4"/>
      <c r="F89" s="46">
        <v>2528</v>
      </c>
      <c r="G89" s="48">
        <v>50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4"/>
      <c r="F90" s="46">
        <v>2529</v>
      </c>
      <c r="G90" s="49">
        <v>68.7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4"/>
      <c r="F91" s="46">
        <v>2530</v>
      </c>
      <c r="G91" s="48">
        <v>82.7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4"/>
      <c r="F92" s="46">
        <v>2531</v>
      </c>
      <c r="G92" s="48">
        <v>76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4"/>
      <c r="F93" s="46">
        <v>2532</v>
      </c>
      <c r="G93" s="48">
        <v>90.1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4"/>
      <c r="F94" s="46">
        <v>2533</v>
      </c>
      <c r="G94" s="48">
        <v>84.3</v>
      </c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4"/>
      <c r="F95" s="46">
        <v>2534</v>
      </c>
      <c r="G95" s="48">
        <v>57.1</v>
      </c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4"/>
      <c r="F96" s="46">
        <v>2535</v>
      </c>
      <c r="G96" s="48" t="s">
        <v>23</v>
      </c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4"/>
      <c r="F97" s="46">
        <v>2536</v>
      </c>
      <c r="G97" s="48" t="s">
        <v>23</v>
      </c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4"/>
      <c r="F98" s="46">
        <v>2537</v>
      </c>
      <c r="G98" s="48">
        <v>92.8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4"/>
      <c r="F99" s="46">
        <v>2538</v>
      </c>
      <c r="G99" s="48">
        <v>113.7</v>
      </c>
    </row>
    <row r="100" spans="2:27" ht="12" customHeight="1">
      <c r="F100" s="46">
        <v>2539</v>
      </c>
      <c r="G100" s="48">
        <v>129.6</v>
      </c>
    </row>
    <row r="101" spans="2:27" ht="12" customHeight="1">
      <c r="F101" s="46">
        <v>2540</v>
      </c>
      <c r="G101" s="48">
        <v>63</v>
      </c>
    </row>
    <row r="102" spans="2:27" ht="12" customHeight="1">
      <c r="F102" s="46">
        <v>2541</v>
      </c>
      <c r="G102" s="48">
        <v>110.5</v>
      </c>
    </row>
    <row r="103" spans="2:27" ht="12" customHeight="1">
      <c r="F103" s="46">
        <v>2542</v>
      </c>
      <c r="G103" s="48">
        <v>84</v>
      </c>
    </row>
    <row r="104" spans="2:27" ht="12" customHeight="1">
      <c r="F104" s="46">
        <v>2543</v>
      </c>
      <c r="G104" s="48">
        <v>69.5</v>
      </c>
    </row>
    <row r="105" spans="2:27" ht="12" customHeight="1">
      <c r="F105" s="46">
        <v>2544</v>
      </c>
      <c r="G105" s="48">
        <v>74</v>
      </c>
    </row>
    <row r="106" spans="2:27" ht="12" customHeight="1">
      <c r="F106" s="46">
        <v>2545</v>
      </c>
      <c r="G106" s="48">
        <v>80.7</v>
      </c>
    </row>
    <row r="107" spans="2:27" ht="12" customHeight="1">
      <c r="F107" s="46">
        <v>2546</v>
      </c>
      <c r="G107" s="48">
        <v>83.6</v>
      </c>
    </row>
    <row r="108" spans="2:27" ht="12" customHeight="1">
      <c r="F108" s="46">
        <v>2547</v>
      </c>
      <c r="G108" s="48">
        <v>93.5</v>
      </c>
    </row>
    <row r="109" spans="2:27" ht="12" customHeight="1">
      <c r="F109" s="46">
        <v>2548</v>
      </c>
      <c r="G109" s="48">
        <v>150.5</v>
      </c>
    </row>
    <row r="110" spans="2:27" ht="12" customHeight="1">
      <c r="F110" s="46">
        <v>2549</v>
      </c>
      <c r="G110" s="48">
        <v>79</v>
      </c>
    </row>
    <row r="111" spans="2:27" ht="12" customHeight="1">
      <c r="F111" s="46">
        <v>2550</v>
      </c>
      <c r="G111" s="48">
        <v>86</v>
      </c>
    </row>
    <row r="112" spans="2:27" ht="12" customHeight="1">
      <c r="F112" s="46">
        <v>2551</v>
      </c>
      <c r="G112" s="48">
        <v>97.3</v>
      </c>
    </row>
    <row r="113" spans="6:7" ht="12" customHeight="1">
      <c r="F113" s="47">
        <v>2552</v>
      </c>
      <c r="G113" s="49">
        <v>48.2</v>
      </c>
    </row>
    <row r="114" spans="6:7" ht="12" customHeight="1">
      <c r="F114" s="46">
        <v>2553</v>
      </c>
      <c r="G114" s="48">
        <v>47.8</v>
      </c>
    </row>
    <row r="115" spans="6:7" ht="12" customHeight="1">
      <c r="F115" s="46">
        <v>2554</v>
      </c>
      <c r="G115" s="48">
        <v>85.8</v>
      </c>
    </row>
    <row r="116" spans="6:7" ht="12" customHeight="1">
      <c r="F116" s="46">
        <v>2555</v>
      </c>
      <c r="G116" s="48">
        <v>63.5</v>
      </c>
    </row>
    <row r="117" spans="6:7" ht="12" customHeight="1">
      <c r="F117" s="46">
        <v>2556</v>
      </c>
      <c r="G117" s="59">
        <v>61.9</v>
      </c>
    </row>
    <row r="118" spans="6:7" ht="12" customHeight="1">
      <c r="F118" s="46">
        <v>2557</v>
      </c>
      <c r="G118" s="59">
        <v>98.5</v>
      </c>
    </row>
    <row r="119" spans="6:7" ht="12" customHeight="1">
      <c r="F119" s="46">
        <v>2558</v>
      </c>
      <c r="G119" s="59">
        <v>38.4</v>
      </c>
    </row>
    <row r="120" spans="6:7" ht="12" customHeight="1">
      <c r="F120" s="46">
        <v>2559</v>
      </c>
      <c r="G120" s="59">
        <v>167.5</v>
      </c>
    </row>
    <row r="121" spans="6:7" ht="12" customHeight="1">
      <c r="F121" s="46">
        <v>2560</v>
      </c>
      <c r="G121" s="59">
        <v>73.400000000000006</v>
      </c>
    </row>
    <row r="122" spans="6:7" ht="12" customHeight="1">
      <c r="F122" s="46">
        <v>2561</v>
      </c>
      <c r="G122" s="59">
        <v>97</v>
      </c>
    </row>
    <row r="123" spans="6:7" ht="12" customHeight="1">
      <c r="F123" s="46">
        <v>2562</v>
      </c>
      <c r="G123" s="63">
        <v>71.7</v>
      </c>
    </row>
    <row r="124" spans="6:7" ht="12" customHeight="1">
      <c r="F124" s="46">
        <v>2563</v>
      </c>
      <c r="G124" s="63">
        <v>106.5</v>
      </c>
    </row>
    <row r="125" spans="6:7" ht="12" customHeight="1">
      <c r="F125" s="64">
        <v>2564</v>
      </c>
      <c r="G125" s="65">
        <v>39</v>
      </c>
    </row>
    <row r="126" spans="6:7" ht="12" customHeight="1">
      <c r="F126" s="60"/>
      <c r="G126" s="66"/>
    </row>
    <row r="127" spans="6:7" ht="12" customHeight="1">
      <c r="F127" s="60"/>
      <c r="G127" s="66"/>
    </row>
    <row r="128" spans="6:7" ht="12" customHeight="1">
      <c r="F128" s="61"/>
      <c r="G128" s="67"/>
    </row>
    <row r="129" spans="6:7" ht="12" customHeight="1">
      <c r="F129" s="55"/>
      <c r="G129" s="68"/>
    </row>
    <row r="130" spans="6:7" ht="12" customHeight="1">
      <c r="F130" s="55"/>
      <c r="G130" s="68"/>
    </row>
    <row r="131" spans="6:7" ht="12" customHeight="1">
      <c r="F131" s="55"/>
      <c r="G131" s="68"/>
    </row>
    <row r="132" spans="6:7" ht="12" customHeight="1">
      <c r="F132" s="55"/>
      <c r="G132" s="68"/>
    </row>
    <row r="133" spans="6:7" ht="12" customHeight="1">
      <c r="F133" s="55"/>
      <c r="G133" s="68"/>
    </row>
    <row r="134" spans="6:7" ht="12" customHeight="1">
      <c r="F134" s="55"/>
      <c r="G134" s="68"/>
    </row>
    <row r="135" spans="6:7" ht="12" customHeight="1">
      <c r="F135" s="55"/>
      <c r="G135" s="68"/>
    </row>
    <row r="136" spans="6:7" ht="12" customHeight="1">
      <c r="F136" s="55"/>
      <c r="G136" s="68"/>
    </row>
    <row r="137" spans="6:7" ht="12" customHeight="1">
      <c r="F137" s="55"/>
      <c r="G137" s="68"/>
    </row>
    <row r="138" spans="6:7" ht="12" customHeight="1">
      <c r="F138" s="37"/>
    </row>
    <row r="139" spans="6:7" ht="12" customHeight="1">
      <c r="F139" s="37"/>
    </row>
    <row r="140" spans="6:7">
      <c r="F140" s="37"/>
    </row>
    <row r="141" spans="6:7">
      <c r="F141" s="37"/>
    </row>
    <row r="142" spans="6:7">
      <c r="F142" s="37"/>
    </row>
    <row r="143" spans="6:7">
      <c r="F143" s="37"/>
    </row>
    <row r="144" spans="6:7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แม่แฝก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2014-01-06T03:03:20Z</cp:lastPrinted>
  <dcterms:created xsi:type="dcterms:W3CDTF">2007-06-15T01:12:23Z</dcterms:created>
  <dcterms:modified xsi:type="dcterms:W3CDTF">2022-05-23T04:40:33Z</dcterms:modified>
</cp:coreProperties>
</file>