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55" windowHeight="5760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'MONTHLY'!$A$1:$O$97</definedName>
    <definedName name="Print_Area_MI">'MONTHLY'!$A$4:$O$41</definedName>
  </definedNames>
  <calcPr fullCalcOnLoad="1"/>
</workbook>
</file>

<file path=xl/sharedStrings.xml><?xml version="1.0" encoding="utf-8"?>
<sst xmlns="http://schemas.openxmlformats.org/spreadsheetml/2006/main" count="127" uniqueCount="23">
  <si>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</si>
  <si>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</si>
  <si>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</si>
  <si>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</si>
  <si>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</si>
  <si>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</si>
  <si>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</si>
  <si>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</si>
  <si>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</si>
  <si>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</si>
  <si>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</si>
  <si>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</si>
  <si>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</si>
  <si>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</si>
  <si>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ปริมาณน้ำฝนรายเดือน  -  มิลลิเมตร</t>
  </si>
  <si>
    <t>สถานี : 07132 อ.เชียงดาว  จ.เชียงใหม่</t>
  </si>
  <si>
    <t>ปีน้ำ</t>
  </si>
  <si>
    <t>สูงสุด</t>
  </si>
  <si>
    <t xml:space="preserve"> เฉลี่ย</t>
  </si>
  <si>
    <t>ต่ำสุด</t>
  </si>
  <si>
    <t>-</t>
  </si>
  <si>
    <t>ข้อมูลปริมาณน้ำฝนที่ อ.เชียงดาวไม่มีสำเนาเก็บไว้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</si>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</sst>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d\ ดดด"/>
    <numFmt numFmtId="188" formatCode="dd\ /ดดด"/>
    <numFmt numFmtId="189" formatCode="d\ ดดด\ bbbb"/>
    <numFmt numFmtId="190" formatCode="ว\ ดดด\ ปปปป"/>
    <numFmt numFmtId="191" formatCode="d\ ดดด\ yyyy"/>
    <numFmt numFmtId="192" formatCode="yyyy"/>
    <numFmt numFmtId="193" formatCode="dd\ ดดด\ yyyy"/>
    <numFmt numFmtId="194" formatCode="B1d\-mmm"/>
    <numFmt numFmtId="195" formatCode="d\-mmm\-yyyy"/>
    <numFmt numFmtId="196" formatCode="[$-41E]d\ mmmm\ yyyy"/>
    <numFmt numFmtId="197" formatCode="[$-107041E]d\ mmm\ yy;@"/>
    <numFmt numFmtId="198" formatCode="mmm\-yyyy"/>
    <numFmt numFmtId="199" formatCode="\ \ \ bbbb"/>
    <numFmt numFmtId="200" formatCode="[$-1010409]d\ mmmm\ yyyy;@"/>
    <numFmt numFmtId="201" formatCode="bbbb"/>
    <numFmt numFmtId="202" formatCode="ดดด\ bbbb"/>
    <numFmt numFmtId="203" formatCode="ดดด\ yyyy"/>
    <numFmt numFmtId="204" formatCode="dd\ ดดดyyyy"/>
    <numFmt numFmtId="205" formatCode="[$-409]dddd\,\ mmmm\ dd\,\ yyyy"/>
    <numFmt numFmtId="206" formatCode="[$-409]d\-mmm;@"/>
    <numFmt numFmtId="207" formatCode="[$-409]d\-mmm\-yy;@"/>
    <numFmt numFmtId="208" formatCode="[$-409]h:mm:ss\ AM/PM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182" fontId="0" fillId="0" borderId="0" xfId="0" applyAlignment="1">
      <alignment/>
    </xf>
    <xf numFmtId="199" fontId="6" fillId="0" borderId="10" xfId="0" applyNumberFormat="1" applyFont="1" applyBorder="1" applyAlignment="1" applyProtection="1">
      <alignment horizontal="center"/>
      <protection/>
    </xf>
    <xf numFmtId="186" fontId="7" fillId="0" borderId="11" xfId="0" applyNumberFormat="1" applyFont="1" applyBorder="1" applyAlignment="1" applyProtection="1">
      <alignment horizontal="right"/>
      <protection/>
    </xf>
    <xf numFmtId="186" fontId="7" fillId="0" borderId="12" xfId="0" applyNumberFormat="1" applyFont="1" applyBorder="1" applyAlignment="1" applyProtection="1">
      <alignment horizontal="right"/>
      <protection/>
    </xf>
    <xf numFmtId="186" fontId="7" fillId="0" borderId="13" xfId="0" applyNumberFormat="1" applyFont="1" applyBorder="1" applyAlignment="1" applyProtection="1">
      <alignment horizontal="right"/>
      <protection/>
    </xf>
    <xf numFmtId="1" fontId="7" fillId="0" borderId="14" xfId="0" applyNumberFormat="1" applyFont="1" applyBorder="1" applyAlignment="1" applyProtection="1">
      <alignment horizontal="right"/>
      <protection/>
    </xf>
    <xf numFmtId="186" fontId="7" fillId="0" borderId="15" xfId="0" applyNumberFormat="1" applyFont="1" applyBorder="1" applyAlignment="1" applyProtection="1">
      <alignment horizontal="right"/>
      <protection/>
    </xf>
    <xf numFmtId="186" fontId="7" fillId="0" borderId="16" xfId="0" applyNumberFormat="1" applyFont="1" applyBorder="1" applyAlignment="1" applyProtection="1">
      <alignment horizontal="right"/>
      <protection/>
    </xf>
    <xf numFmtId="186" fontId="7" fillId="0" borderId="17" xfId="0" applyNumberFormat="1" applyFont="1" applyBorder="1" applyAlignment="1" applyProtection="1">
      <alignment horizontal="right"/>
      <protection/>
    </xf>
    <xf numFmtId="186" fontId="7" fillId="0" borderId="18" xfId="0" applyNumberFormat="1" applyFont="1" applyBorder="1" applyAlignment="1" applyProtection="1">
      <alignment horizontal="right"/>
      <protection/>
    </xf>
    <xf numFmtId="1" fontId="7" fillId="0" borderId="19" xfId="0" applyNumberFormat="1" applyFont="1" applyBorder="1" applyAlignment="1" applyProtection="1">
      <alignment horizontal="right"/>
      <protection/>
    </xf>
    <xf numFmtId="186" fontId="7" fillId="0" borderId="2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186" fontId="7" fillId="0" borderId="11" xfId="0" applyNumberFormat="1" applyFont="1" applyBorder="1" applyAlignment="1">
      <alignment horizontal="right"/>
    </xf>
    <xf numFmtId="186" fontId="7" fillId="0" borderId="12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center"/>
    </xf>
    <xf numFmtId="184" fontId="7" fillId="0" borderId="14" xfId="0" applyNumberFormat="1" applyFont="1" applyBorder="1" applyAlignment="1" applyProtection="1">
      <alignment horizontal="right"/>
      <protection/>
    </xf>
    <xf numFmtId="1" fontId="6" fillId="0" borderId="10" xfId="0" applyNumberFormat="1" applyFont="1" applyBorder="1" applyAlignment="1" applyProtection="1">
      <alignment horizontal="right"/>
      <protection/>
    </xf>
    <xf numFmtId="182" fontId="6" fillId="0" borderId="10" xfId="0" applyFont="1" applyBorder="1" applyAlignment="1" applyProtection="1">
      <alignment horizontal="right"/>
      <protection/>
    </xf>
    <xf numFmtId="183" fontId="6" fillId="0" borderId="21" xfId="0" applyNumberFormat="1" applyFont="1" applyBorder="1" applyAlignment="1" applyProtection="1">
      <alignment horizontal="right"/>
      <protection/>
    </xf>
    <xf numFmtId="186" fontId="7" fillId="0" borderId="0" xfId="0" applyNumberFormat="1" applyFont="1" applyAlignment="1">
      <alignment horizontal="center"/>
    </xf>
    <xf numFmtId="182" fontId="7" fillId="0" borderId="0" xfId="0" applyFont="1" applyAlignment="1">
      <alignment horizontal="center"/>
    </xf>
    <xf numFmtId="182" fontId="6" fillId="0" borderId="0" xfId="0" applyFont="1" applyAlignment="1">
      <alignment horizontal="center"/>
    </xf>
    <xf numFmtId="182" fontId="7" fillId="0" borderId="0" xfId="0" applyFont="1" applyAlignment="1">
      <alignment/>
    </xf>
    <xf numFmtId="1" fontId="6" fillId="0" borderId="22" xfId="0" applyNumberFormat="1" applyFont="1" applyBorder="1" applyAlignment="1" applyProtection="1">
      <alignment horizontal="center"/>
      <protection/>
    </xf>
    <xf numFmtId="186" fontId="6" fillId="0" borderId="22" xfId="0" applyNumberFormat="1" applyFont="1" applyBorder="1" applyAlignment="1" applyProtection="1">
      <alignment horizontal="center"/>
      <protection/>
    </xf>
    <xf numFmtId="185" fontId="7" fillId="0" borderId="0" xfId="0" applyNumberFormat="1" applyFont="1" applyAlignment="1">
      <alignment/>
    </xf>
    <xf numFmtId="182" fontId="7" fillId="0" borderId="0" xfId="0" applyFont="1" applyBorder="1" applyAlignment="1">
      <alignment/>
    </xf>
    <xf numFmtId="182" fontId="6" fillId="0" borderId="23" xfId="0" applyFont="1" applyBorder="1" applyAlignment="1">
      <alignment horizontal="center"/>
    </xf>
    <xf numFmtId="186" fontId="7" fillId="0" borderId="23" xfId="0" applyNumberFormat="1" applyFont="1" applyBorder="1" applyAlignment="1" applyProtection="1">
      <alignment horizontal="right"/>
      <protection/>
    </xf>
    <xf numFmtId="184" fontId="7" fillId="0" borderId="23" xfId="0" applyNumberFormat="1" applyFont="1" applyBorder="1" applyAlignment="1" applyProtection="1">
      <alignment horizontal="right"/>
      <protection/>
    </xf>
    <xf numFmtId="182" fontId="6" fillId="0" borderId="0" xfId="0" applyFont="1" applyBorder="1" applyAlignment="1">
      <alignment horizontal="center"/>
    </xf>
    <xf numFmtId="186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 applyProtection="1">
      <alignment horizontal="left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>
      <alignment horizontal="center"/>
    </xf>
    <xf numFmtId="182" fontId="7" fillId="0" borderId="0" xfId="0" applyFont="1" applyBorder="1" applyAlignment="1">
      <alignment horizontal="center"/>
    </xf>
    <xf numFmtId="186" fontId="9" fillId="0" borderId="0" xfId="0" applyNumberFormat="1" applyFont="1" applyBorder="1" applyAlignment="1">
      <alignment horizontal="left"/>
    </xf>
    <xf numFmtId="186" fontId="6" fillId="0" borderId="0" xfId="0" applyNumberFormat="1" applyFont="1" applyAlignment="1" applyProtection="1">
      <alignment horizontal="center"/>
      <protection/>
    </xf>
    <xf numFmtId="1" fontId="6" fillId="0" borderId="24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475"/>
          <c:w val="0.960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19745324"/>
        <c:axId val="43490189"/>
      </c:barChart>
      <c:lineChart>
        <c:grouping val="standard"/>
        <c:varyColors val="0"/>
        <c:ser>
          <c:idx val="1"/>
          <c:order val="1"/>
          <c:tx>
            <c:v>ปริมาณน้ำฝนเฉลี่ย 1298.7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19745324"/>
        <c:axId val="43490189"/>
      </c:lineChart>
      <c:dateAx>
        <c:axId val="19745324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3490189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4349018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97453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075"/>
          <c:y val="0.20075"/>
          <c:w val="0.259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30</xdr:col>
      <xdr:colOff>28575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7705725" y="1019175"/>
        <a:ext cx="5972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3"/>
  <sheetViews>
    <sheetView showGridLines="0" tabSelected="1" zoomScalePageLayoutView="0" workbookViewId="0" topLeftCell="A1">
      <selection activeCell="T81" sqref="T81"/>
    </sheetView>
  </sheetViews>
  <sheetFormatPr defaultColWidth="6.57421875" defaultRowHeight="12.75"/>
  <cols>
    <col min="1" max="1" width="8.57421875" style="23" customWidth="1"/>
    <col min="2" max="13" width="6.7109375" style="21" customWidth="1"/>
    <col min="14" max="14" width="7.8515625" style="21" customWidth="1"/>
    <col min="15" max="15" width="6.7109375" style="22" customWidth="1"/>
    <col min="16" max="16" width="9.00390625" style="24" bestFit="1" customWidth="1"/>
    <col min="17" max="16384" width="6.57421875" style="24" customWidth="1"/>
  </cols>
  <sheetData>
    <row r="1" spans="1:15" ht="30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25" t="s">
        <v>16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5" t="s">
        <v>13</v>
      </c>
    </row>
    <row r="4" spans="1:16" ht="18" customHeight="1">
      <c r="A4" s="1">
        <v>19298</v>
      </c>
      <c r="B4" s="2">
        <v>11.5</v>
      </c>
      <c r="C4" s="2">
        <v>22.8</v>
      </c>
      <c r="D4" s="2">
        <v>77</v>
      </c>
      <c r="E4" s="2">
        <v>122.6</v>
      </c>
      <c r="F4" s="2">
        <v>409.3</v>
      </c>
      <c r="G4" s="2">
        <v>272.2</v>
      </c>
      <c r="H4" s="2">
        <v>67</v>
      </c>
      <c r="I4" s="2">
        <v>0</v>
      </c>
      <c r="J4" s="2">
        <v>0</v>
      </c>
      <c r="K4" s="2">
        <v>45.6</v>
      </c>
      <c r="L4" s="2">
        <v>31.4</v>
      </c>
      <c r="M4" s="3">
        <v>0</v>
      </c>
      <c r="N4" s="4">
        <f>SUM(B4:M4)</f>
        <v>1059.4</v>
      </c>
      <c r="O4" s="5">
        <v>64</v>
      </c>
      <c r="P4" s="27">
        <v>1298.7</v>
      </c>
    </row>
    <row r="5" spans="1:16" ht="18" customHeight="1">
      <c r="A5" s="1">
        <v>19663</v>
      </c>
      <c r="B5" s="2">
        <v>34.5</v>
      </c>
      <c r="C5" s="2">
        <v>65.2</v>
      </c>
      <c r="D5" s="2">
        <v>106.7</v>
      </c>
      <c r="E5" s="2">
        <v>196.7</v>
      </c>
      <c r="F5" s="2">
        <v>246.9</v>
      </c>
      <c r="G5" s="2">
        <v>223.1</v>
      </c>
      <c r="H5" s="2">
        <v>25.3</v>
      </c>
      <c r="I5" s="2">
        <v>0</v>
      </c>
      <c r="J5" s="2">
        <v>0</v>
      </c>
      <c r="K5" s="2">
        <v>0</v>
      </c>
      <c r="L5" s="2">
        <v>5.6</v>
      </c>
      <c r="M5" s="3">
        <v>50.8</v>
      </c>
      <c r="N5" s="6">
        <f aca="true" t="shared" si="0" ref="N5:N41">SUM(B5:M5)</f>
        <v>954.8</v>
      </c>
      <c r="O5" s="5">
        <v>40</v>
      </c>
      <c r="P5" s="27">
        <v>1298.7</v>
      </c>
    </row>
    <row r="6" spans="1:16" ht="18" customHeight="1">
      <c r="A6" s="1">
        <v>20028</v>
      </c>
      <c r="B6" s="2">
        <v>78.1</v>
      </c>
      <c r="C6" s="2">
        <v>144.5</v>
      </c>
      <c r="D6" s="2">
        <v>75.6</v>
      </c>
      <c r="E6" s="2">
        <v>60</v>
      </c>
      <c r="F6" s="2">
        <v>179.9</v>
      </c>
      <c r="G6" s="2">
        <v>189.6</v>
      </c>
      <c r="H6" s="2">
        <v>158.1</v>
      </c>
      <c r="I6" s="2">
        <v>37.1</v>
      </c>
      <c r="J6" s="2">
        <v>0</v>
      </c>
      <c r="K6" s="2">
        <v>0</v>
      </c>
      <c r="L6" s="2">
        <v>0</v>
      </c>
      <c r="M6" s="3">
        <v>15.6</v>
      </c>
      <c r="N6" s="6">
        <f t="shared" si="0"/>
        <v>938.5000000000001</v>
      </c>
      <c r="O6" s="5">
        <v>38</v>
      </c>
      <c r="P6" s="27">
        <v>1298.7</v>
      </c>
    </row>
    <row r="7" spans="1:16" ht="18" customHeight="1">
      <c r="A7" s="1">
        <v>20393</v>
      </c>
      <c r="B7" s="2">
        <v>37.5</v>
      </c>
      <c r="C7" s="2">
        <v>104.2</v>
      </c>
      <c r="D7" s="2">
        <v>351.7</v>
      </c>
      <c r="E7" s="2">
        <v>241.2</v>
      </c>
      <c r="F7" s="2">
        <v>407.5</v>
      </c>
      <c r="G7" s="2">
        <v>155.9</v>
      </c>
      <c r="H7" s="2">
        <v>61.4</v>
      </c>
      <c r="I7" s="2">
        <v>48.3</v>
      </c>
      <c r="J7" s="2">
        <v>0</v>
      </c>
      <c r="K7" s="2">
        <v>0</v>
      </c>
      <c r="L7" s="2">
        <v>6.4</v>
      </c>
      <c r="M7" s="3">
        <v>0</v>
      </c>
      <c r="N7" s="6">
        <f t="shared" si="0"/>
        <v>1414.1000000000001</v>
      </c>
      <c r="O7" s="5">
        <v>66</v>
      </c>
      <c r="P7" s="27">
        <v>1298.7</v>
      </c>
    </row>
    <row r="8" spans="1:16" ht="18" customHeight="1">
      <c r="A8" s="1">
        <v>20759</v>
      </c>
      <c r="B8" s="2">
        <v>44.7</v>
      </c>
      <c r="C8" s="2">
        <v>286.3</v>
      </c>
      <c r="D8" s="2">
        <v>152.1</v>
      </c>
      <c r="E8" s="2">
        <v>324.6</v>
      </c>
      <c r="F8" s="2">
        <v>362.6</v>
      </c>
      <c r="G8" s="2">
        <v>268.4</v>
      </c>
      <c r="H8" s="2">
        <v>117</v>
      </c>
      <c r="I8" s="2">
        <v>6.2</v>
      </c>
      <c r="J8" s="2">
        <v>0</v>
      </c>
      <c r="K8" s="2">
        <v>0</v>
      </c>
      <c r="L8" s="2">
        <v>0</v>
      </c>
      <c r="M8" s="3">
        <v>0</v>
      </c>
      <c r="N8" s="6">
        <f t="shared" si="0"/>
        <v>1561.9000000000003</v>
      </c>
      <c r="O8" s="5">
        <v>80</v>
      </c>
      <c r="P8" s="27">
        <v>1298.7</v>
      </c>
    </row>
    <row r="9" spans="1:16" ht="18" customHeight="1">
      <c r="A9" s="1">
        <v>21124</v>
      </c>
      <c r="B9" s="2">
        <v>0</v>
      </c>
      <c r="C9" s="2">
        <v>58.9</v>
      </c>
      <c r="D9" s="2">
        <v>403</v>
      </c>
      <c r="E9" s="2">
        <v>242.5</v>
      </c>
      <c r="F9" s="2">
        <v>243.1</v>
      </c>
      <c r="G9" s="2">
        <v>268.9</v>
      </c>
      <c r="H9" s="2">
        <v>102.4</v>
      </c>
      <c r="I9" s="2">
        <v>10.4</v>
      </c>
      <c r="J9" s="2">
        <v>0</v>
      </c>
      <c r="K9" s="2">
        <v>109.6</v>
      </c>
      <c r="L9" s="2">
        <v>0</v>
      </c>
      <c r="M9" s="3">
        <v>0</v>
      </c>
      <c r="N9" s="6">
        <f t="shared" si="0"/>
        <v>1438.8000000000002</v>
      </c>
      <c r="O9" s="5">
        <v>61</v>
      </c>
      <c r="P9" s="27">
        <v>1298.7</v>
      </c>
    </row>
    <row r="10" spans="1:16" ht="18" customHeight="1">
      <c r="A10" s="1">
        <v>21489</v>
      </c>
      <c r="B10" s="2">
        <v>108.4</v>
      </c>
      <c r="C10" s="2">
        <v>78.3</v>
      </c>
      <c r="D10" s="2">
        <v>355.7</v>
      </c>
      <c r="E10" s="2">
        <v>165.6</v>
      </c>
      <c r="F10" s="2">
        <v>223.6</v>
      </c>
      <c r="G10" s="2">
        <v>128.2</v>
      </c>
      <c r="H10" s="2">
        <v>149.8</v>
      </c>
      <c r="I10" s="2">
        <v>0</v>
      </c>
      <c r="J10" s="2">
        <v>0</v>
      </c>
      <c r="K10" s="2">
        <v>32.5</v>
      </c>
      <c r="L10" s="2">
        <v>0</v>
      </c>
      <c r="M10" s="3">
        <v>16.8</v>
      </c>
      <c r="N10" s="6">
        <f t="shared" si="0"/>
        <v>1258.8999999999999</v>
      </c>
      <c r="O10" s="5">
        <v>49</v>
      </c>
      <c r="P10" s="27">
        <v>1298.7</v>
      </c>
    </row>
    <row r="11" spans="1:16" ht="18" customHeight="1">
      <c r="A11" s="1">
        <v>21854</v>
      </c>
      <c r="B11" s="2">
        <v>36.1</v>
      </c>
      <c r="C11" s="2">
        <v>225.4</v>
      </c>
      <c r="D11" s="2">
        <v>189.2</v>
      </c>
      <c r="E11" s="2">
        <v>245.5</v>
      </c>
      <c r="F11" s="2">
        <v>299.5</v>
      </c>
      <c r="G11" s="2">
        <v>334.9</v>
      </c>
      <c r="H11" s="2">
        <v>35</v>
      </c>
      <c r="I11" s="2">
        <v>0</v>
      </c>
      <c r="J11" s="2">
        <v>30</v>
      </c>
      <c r="K11" s="2">
        <v>96.9</v>
      </c>
      <c r="L11" s="2">
        <v>0</v>
      </c>
      <c r="M11" s="3">
        <v>0</v>
      </c>
      <c r="N11" s="6">
        <f t="shared" si="0"/>
        <v>1492.5</v>
      </c>
      <c r="O11" s="5">
        <v>83</v>
      </c>
      <c r="P11" s="27">
        <v>1298.7</v>
      </c>
    </row>
    <row r="12" spans="1:16" ht="18" customHeight="1">
      <c r="A12" s="1">
        <v>22220</v>
      </c>
      <c r="B12" s="2">
        <v>37.4</v>
      </c>
      <c r="C12" s="2">
        <v>156.2</v>
      </c>
      <c r="D12" s="2">
        <v>133.8</v>
      </c>
      <c r="E12" s="2">
        <v>108.3</v>
      </c>
      <c r="F12" s="2">
        <v>274</v>
      </c>
      <c r="G12" s="2">
        <v>328.6</v>
      </c>
      <c r="H12" s="2">
        <v>206.5</v>
      </c>
      <c r="I12" s="2">
        <v>53.2</v>
      </c>
      <c r="J12" s="2">
        <v>91.4</v>
      </c>
      <c r="K12" s="2">
        <v>0</v>
      </c>
      <c r="L12" s="2">
        <v>0</v>
      </c>
      <c r="M12" s="3">
        <v>29.8</v>
      </c>
      <c r="N12" s="6">
        <f t="shared" si="0"/>
        <v>1419.2000000000003</v>
      </c>
      <c r="O12" s="5">
        <v>69</v>
      </c>
      <c r="P12" s="27">
        <v>1298.7</v>
      </c>
    </row>
    <row r="13" spans="1:16" ht="18" customHeight="1">
      <c r="A13" s="1">
        <v>22585</v>
      </c>
      <c r="B13" s="2">
        <v>54.4</v>
      </c>
      <c r="C13" s="2">
        <v>228.9</v>
      </c>
      <c r="D13" s="2">
        <v>86.1</v>
      </c>
      <c r="E13" s="2">
        <v>10.7</v>
      </c>
      <c r="F13" s="2">
        <v>320.8</v>
      </c>
      <c r="G13" s="2">
        <v>258.1</v>
      </c>
      <c r="H13" s="2">
        <v>18.2</v>
      </c>
      <c r="I13" s="2">
        <v>17.4</v>
      </c>
      <c r="J13" s="2">
        <v>44.9</v>
      </c>
      <c r="K13" s="2">
        <v>0</v>
      </c>
      <c r="L13" s="2">
        <v>0</v>
      </c>
      <c r="M13" s="3">
        <v>21.5</v>
      </c>
      <c r="N13" s="6">
        <f t="shared" si="0"/>
        <v>1061</v>
      </c>
      <c r="O13" s="5">
        <v>61</v>
      </c>
      <c r="P13" s="27">
        <v>1298.7</v>
      </c>
    </row>
    <row r="14" spans="1:16" ht="18" customHeight="1">
      <c r="A14" s="1">
        <v>22950</v>
      </c>
      <c r="B14" s="2">
        <v>17.9</v>
      </c>
      <c r="C14" s="2">
        <v>220.3</v>
      </c>
      <c r="D14" s="2">
        <v>96.7</v>
      </c>
      <c r="E14" s="2">
        <v>266.4</v>
      </c>
      <c r="F14" s="2">
        <v>200.1</v>
      </c>
      <c r="G14" s="2">
        <v>160.4</v>
      </c>
      <c r="H14" s="2">
        <v>196.9</v>
      </c>
      <c r="I14" s="2">
        <v>31.2</v>
      </c>
      <c r="J14" s="2">
        <v>0</v>
      </c>
      <c r="K14" s="2">
        <v>0</v>
      </c>
      <c r="L14" s="2">
        <v>0</v>
      </c>
      <c r="M14" s="3">
        <v>0</v>
      </c>
      <c r="N14" s="6">
        <f t="shared" si="0"/>
        <v>1189.9</v>
      </c>
      <c r="O14" s="5">
        <v>60</v>
      </c>
      <c r="P14" s="27">
        <v>1298.7</v>
      </c>
    </row>
    <row r="15" spans="1:16" ht="18" customHeight="1">
      <c r="A15" s="1">
        <v>23315</v>
      </c>
      <c r="B15" s="2">
        <v>0</v>
      </c>
      <c r="C15" s="2">
        <v>71.9</v>
      </c>
      <c r="D15" s="2">
        <v>182.7</v>
      </c>
      <c r="E15" s="2">
        <v>335.3</v>
      </c>
      <c r="F15" s="2">
        <v>368.9</v>
      </c>
      <c r="G15" s="2">
        <v>241.5</v>
      </c>
      <c r="H15" s="2">
        <v>509.2</v>
      </c>
      <c r="I15" s="2">
        <v>38.2</v>
      </c>
      <c r="J15" s="2">
        <v>0</v>
      </c>
      <c r="K15" s="2">
        <v>0</v>
      </c>
      <c r="L15" s="2">
        <v>0</v>
      </c>
      <c r="M15" s="3">
        <v>4</v>
      </c>
      <c r="N15" s="6">
        <f t="shared" si="0"/>
        <v>1751.7</v>
      </c>
      <c r="O15" s="5">
        <v>72</v>
      </c>
      <c r="P15" s="27">
        <v>1298.7</v>
      </c>
    </row>
    <row r="16" spans="1:16" ht="18" customHeight="1">
      <c r="A16" s="1">
        <v>23681</v>
      </c>
      <c r="B16" s="2">
        <v>89.2</v>
      </c>
      <c r="C16" s="2">
        <v>364.5</v>
      </c>
      <c r="D16" s="2">
        <v>47.9</v>
      </c>
      <c r="E16" s="2">
        <v>234</v>
      </c>
      <c r="F16" s="2">
        <v>211.1</v>
      </c>
      <c r="G16" s="2">
        <v>216.2</v>
      </c>
      <c r="H16" s="2">
        <v>48.6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6">
        <f t="shared" si="0"/>
        <v>1211.4999999999998</v>
      </c>
      <c r="O16" s="5">
        <v>65</v>
      </c>
      <c r="P16" s="27">
        <v>1298.7</v>
      </c>
    </row>
    <row r="17" spans="1:16" ht="18" customHeight="1">
      <c r="A17" s="1">
        <v>24046</v>
      </c>
      <c r="B17" s="2">
        <v>8.4</v>
      </c>
      <c r="C17" s="2">
        <v>168.2</v>
      </c>
      <c r="D17" s="2">
        <v>144.2</v>
      </c>
      <c r="E17" s="2">
        <v>278.6</v>
      </c>
      <c r="F17" s="2">
        <v>240.7</v>
      </c>
      <c r="G17" s="2">
        <v>267.5</v>
      </c>
      <c r="H17" s="2">
        <v>291.9</v>
      </c>
      <c r="I17" s="2">
        <v>0</v>
      </c>
      <c r="J17" s="2">
        <v>0</v>
      </c>
      <c r="K17" s="2">
        <v>0</v>
      </c>
      <c r="L17" s="2">
        <v>0</v>
      </c>
      <c r="M17" s="3">
        <v>68.8</v>
      </c>
      <c r="N17" s="6">
        <f t="shared" si="0"/>
        <v>1468.3</v>
      </c>
      <c r="O17" s="5">
        <v>78</v>
      </c>
      <c r="P17" s="27">
        <v>1298.7</v>
      </c>
    </row>
    <row r="18" spans="1:16" ht="18" customHeight="1">
      <c r="A18" s="1">
        <v>24411</v>
      </c>
      <c r="B18" s="2">
        <v>60.9</v>
      </c>
      <c r="C18" s="2">
        <v>263.7</v>
      </c>
      <c r="D18" s="2">
        <v>125.2</v>
      </c>
      <c r="E18" s="2">
        <v>242.9</v>
      </c>
      <c r="F18" s="2">
        <v>177.6</v>
      </c>
      <c r="G18" s="2">
        <v>121.1</v>
      </c>
      <c r="H18" s="2">
        <v>132.7</v>
      </c>
      <c r="I18" s="2">
        <v>0</v>
      </c>
      <c r="J18" s="2">
        <v>0</v>
      </c>
      <c r="K18" s="2">
        <v>0</v>
      </c>
      <c r="L18" s="2">
        <v>0</v>
      </c>
      <c r="M18" s="3">
        <v>74.3</v>
      </c>
      <c r="N18" s="6">
        <f t="shared" si="0"/>
        <v>1198.3999999999999</v>
      </c>
      <c r="O18" s="5">
        <v>63</v>
      </c>
      <c r="P18" s="27">
        <v>1298.7</v>
      </c>
    </row>
    <row r="19" spans="1:16" ht="18" customHeight="1">
      <c r="A19" s="1">
        <v>24776</v>
      </c>
      <c r="B19" s="2">
        <v>89.2</v>
      </c>
      <c r="C19" s="2">
        <v>144.8</v>
      </c>
      <c r="D19" s="2">
        <v>278.6</v>
      </c>
      <c r="E19" s="2">
        <v>149.1</v>
      </c>
      <c r="F19" s="2">
        <v>172.1</v>
      </c>
      <c r="G19" s="2">
        <v>315.2</v>
      </c>
      <c r="H19" s="2">
        <v>79.4</v>
      </c>
      <c r="I19" s="2">
        <v>43.7</v>
      </c>
      <c r="J19" s="2">
        <v>0</v>
      </c>
      <c r="K19" s="2">
        <v>6.3</v>
      </c>
      <c r="L19" s="2">
        <v>0</v>
      </c>
      <c r="M19" s="3">
        <v>7.8</v>
      </c>
      <c r="N19" s="6">
        <f t="shared" si="0"/>
        <v>1286.2</v>
      </c>
      <c r="O19" s="5">
        <v>89</v>
      </c>
      <c r="P19" s="27">
        <v>1298.7</v>
      </c>
    </row>
    <row r="20" spans="1:16" ht="18" customHeight="1">
      <c r="A20" s="1">
        <v>25142</v>
      </c>
      <c r="B20" s="2">
        <v>21.5</v>
      </c>
      <c r="C20" s="2">
        <v>170.6</v>
      </c>
      <c r="D20" s="2">
        <v>351</v>
      </c>
      <c r="E20" s="2">
        <v>163</v>
      </c>
      <c r="F20" s="2">
        <v>368.2</v>
      </c>
      <c r="G20" s="2">
        <v>161</v>
      </c>
      <c r="H20" s="2">
        <v>63.1</v>
      </c>
      <c r="I20" s="2">
        <v>14.9</v>
      </c>
      <c r="J20" s="2">
        <v>0</v>
      </c>
      <c r="K20" s="2">
        <v>0</v>
      </c>
      <c r="L20" s="2">
        <v>0</v>
      </c>
      <c r="M20" s="3">
        <v>0</v>
      </c>
      <c r="N20" s="6">
        <f t="shared" si="0"/>
        <v>1313.3</v>
      </c>
      <c r="O20" s="5">
        <v>76</v>
      </c>
      <c r="P20" s="27">
        <v>1298.7</v>
      </c>
    </row>
    <row r="21" spans="1:16" ht="18" customHeight="1">
      <c r="A21" s="1">
        <v>25507</v>
      </c>
      <c r="B21" s="2" t="s">
        <v>20</v>
      </c>
      <c r="C21" s="2" t="s">
        <v>20</v>
      </c>
      <c r="D21" s="2" t="s">
        <v>20</v>
      </c>
      <c r="E21" s="2" t="s">
        <v>20</v>
      </c>
      <c r="F21" s="2" t="s">
        <v>20</v>
      </c>
      <c r="G21" s="2" t="s">
        <v>20</v>
      </c>
      <c r="H21" s="2" t="s">
        <v>20</v>
      </c>
      <c r="I21" s="2" t="s">
        <v>20</v>
      </c>
      <c r="J21" s="2" t="s">
        <v>20</v>
      </c>
      <c r="K21" s="2" t="s">
        <v>20</v>
      </c>
      <c r="L21" s="2" t="s">
        <v>20</v>
      </c>
      <c r="M21" s="3">
        <v>117.7</v>
      </c>
      <c r="N21" s="6" t="s">
        <v>20</v>
      </c>
      <c r="O21" s="5" t="s">
        <v>20</v>
      </c>
      <c r="P21" s="27">
        <v>1298.7</v>
      </c>
    </row>
    <row r="22" spans="1:16" ht="18" customHeight="1">
      <c r="A22" s="1">
        <v>25872</v>
      </c>
      <c r="B22" s="2">
        <v>176</v>
      </c>
      <c r="C22" s="2">
        <v>317.2</v>
      </c>
      <c r="D22" s="2">
        <v>328.6</v>
      </c>
      <c r="E22" s="2">
        <v>209.5</v>
      </c>
      <c r="F22" s="2">
        <v>309.6</v>
      </c>
      <c r="G22" s="2">
        <v>400.3</v>
      </c>
      <c r="H22" s="2">
        <v>53.2</v>
      </c>
      <c r="I22" s="2">
        <v>26.2</v>
      </c>
      <c r="J22" s="2">
        <v>67.1</v>
      </c>
      <c r="K22" s="2">
        <v>0</v>
      </c>
      <c r="L22" s="2">
        <v>0</v>
      </c>
      <c r="M22" s="3">
        <v>28.1</v>
      </c>
      <c r="N22" s="6">
        <f t="shared" si="0"/>
        <v>1915.8</v>
      </c>
      <c r="O22" s="5">
        <v>126</v>
      </c>
      <c r="P22" s="27">
        <v>1298.7</v>
      </c>
    </row>
    <row r="23" spans="1:16" ht="18" customHeight="1">
      <c r="A23" s="1">
        <v>26237</v>
      </c>
      <c r="B23" s="2">
        <v>76.6</v>
      </c>
      <c r="C23" s="2">
        <v>282.2</v>
      </c>
      <c r="D23" s="2">
        <v>143.4</v>
      </c>
      <c r="E23" s="2">
        <v>346.3</v>
      </c>
      <c r="F23" s="2">
        <v>277.8</v>
      </c>
      <c r="G23" s="2">
        <v>23.8</v>
      </c>
      <c r="H23" s="2" t="s">
        <v>20</v>
      </c>
      <c r="I23" s="2" t="s">
        <v>20</v>
      </c>
      <c r="J23" s="2" t="s">
        <v>20</v>
      </c>
      <c r="K23" s="2" t="s">
        <v>20</v>
      </c>
      <c r="L23" s="2" t="s">
        <v>20</v>
      </c>
      <c r="M23" s="3" t="s">
        <v>20</v>
      </c>
      <c r="N23" s="6">
        <f t="shared" si="0"/>
        <v>1150.1</v>
      </c>
      <c r="O23" s="5">
        <v>83</v>
      </c>
      <c r="P23" s="27">
        <v>1298.7</v>
      </c>
    </row>
    <row r="24" spans="1:16" ht="18" customHeight="1">
      <c r="A24" s="1">
        <v>26603</v>
      </c>
      <c r="B24" s="2">
        <v>93.9</v>
      </c>
      <c r="C24" s="2">
        <v>103.2</v>
      </c>
      <c r="D24" s="2">
        <v>288.5</v>
      </c>
      <c r="E24" s="2">
        <v>274.1</v>
      </c>
      <c r="F24" s="2">
        <v>223.4</v>
      </c>
      <c r="G24" s="2">
        <v>222.3</v>
      </c>
      <c r="H24" s="2">
        <v>105.4</v>
      </c>
      <c r="I24" s="2">
        <v>165.5</v>
      </c>
      <c r="J24" s="2">
        <v>97.3</v>
      </c>
      <c r="K24" s="2">
        <v>0</v>
      </c>
      <c r="L24" s="2">
        <v>0</v>
      </c>
      <c r="M24" s="3">
        <v>108.3</v>
      </c>
      <c r="N24" s="6">
        <f t="shared" si="0"/>
        <v>1681.9</v>
      </c>
      <c r="O24" s="5">
        <v>116</v>
      </c>
      <c r="P24" s="27">
        <v>1298.7</v>
      </c>
    </row>
    <row r="25" spans="1:16" ht="18" customHeight="1">
      <c r="A25" s="1">
        <v>26968</v>
      </c>
      <c r="B25" s="2" t="s">
        <v>20</v>
      </c>
      <c r="C25" s="2">
        <v>352.1</v>
      </c>
      <c r="D25" s="2">
        <v>195</v>
      </c>
      <c r="E25" s="2">
        <v>301.7</v>
      </c>
      <c r="F25" s="2">
        <v>636.3</v>
      </c>
      <c r="G25" s="2">
        <v>82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3" t="s">
        <v>20</v>
      </c>
      <c r="N25" s="6">
        <f t="shared" si="0"/>
        <v>1567.1</v>
      </c>
      <c r="O25" s="5">
        <v>77</v>
      </c>
      <c r="P25" s="27">
        <v>1298.7</v>
      </c>
    </row>
    <row r="26" spans="1:16" ht="18" customHeight="1">
      <c r="A26" s="1">
        <v>27333</v>
      </c>
      <c r="B26" s="2" t="s">
        <v>20</v>
      </c>
      <c r="C26" s="2">
        <v>102.6</v>
      </c>
      <c r="D26" s="2">
        <v>87.4</v>
      </c>
      <c r="E26" s="2" t="s">
        <v>20</v>
      </c>
      <c r="F26" s="2" t="s">
        <v>20</v>
      </c>
      <c r="G26" s="2" t="s">
        <v>20</v>
      </c>
      <c r="H26" s="2">
        <v>148</v>
      </c>
      <c r="I26" s="2">
        <v>35.8</v>
      </c>
      <c r="J26" s="2" t="s">
        <v>20</v>
      </c>
      <c r="K26" s="2" t="s">
        <v>20</v>
      </c>
      <c r="L26" s="2" t="s">
        <v>20</v>
      </c>
      <c r="M26" s="3" t="s">
        <v>20</v>
      </c>
      <c r="N26" s="6" t="s">
        <v>20</v>
      </c>
      <c r="O26" s="5" t="s">
        <v>20</v>
      </c>
      <c r="P26" s="27">
        <v>1298.7</v>
      </c>
    </row>
    <row r="27" spans="1:16" ht="18" customHeight="1">
      <c r="A27" s="1">
        <v>27698</v>
      </c>
      <c r="B27" s="2" t="s">
        <v>20</v>
      </c>
      <c r="C27" s="2">
        <v>43.8</v>
      </c>
      <c r="D27" s="2">
        <v>246.8</v>
      </c>
      <c r="E27" s="2" t="s">
        <v>20</v>
      </c>
      <c r="F27" s="2" t="s">
        <v>20</v>
      </c>
      <c r="G27" s="2">
        <v>136.8</v>
      </c>
      <c r="H27" s="2" t="s">
        <v>20</v>
      </c>
      <c r="I27" s="2" t="s">
        <v>20</v>
      </c>
      <c r="J27" s="2" t="s">
        <v>20</v>
      </c>
      <c r="K27" s="2" t="s">
        <v>20</v>
      </c>
      <c r="L27" s="2" t="s">
        <v>20</v>
      </c>
      <c r="M27" s="3" t="s">
        <v>20</v>
      </c>
      <c r="N27" s="6" t="s">
        <v>20</v>
      </c>
      <c r="O27" s="5" t="s">
        <v>20</v>
      </c>
      <c r="P27" s="27">
        <v>1298.7</v>
      </c>
    </row>
    <row r="28" spans="1:16" ht="18" customHeight="1">
      <c r="A28" s="1">
        <v>28064</v>
      </c>
      <c r="B28" s="2" t="s">
        <v>20</v>
      </c>
      <c r="C28" s="2">
        <v>79.1</v>
      </c>
      <c r="D28" s="2">
        <v>123.1</v>
      </c>
      <c r="E28" s="2">
        <v>262.4</v>
      </c>
      <c r="F28" s="2">
        <v>46.7</v>
      </c>
      <c r="G28" s="2" t="s">
        <v>20</v>
      </c>
      <c r="H28" s="2" t="s">
        <v>20</v>
      </c>
      <c r="I28" s="2" t="s">
        <v>20</v>
      </c>
      <c r="J28" s="2" t="s">
        <v>20</v>
      </c>
      <c r="K28" s="2" t="s">
        <v>20</v>
      </c>
      <c r="L28" s="2" t="s">
        <v>20</v>
      </c>
      <c r="M28" s="3" t="s">
        <v>20</v>
      </c>
      <c r="N28" s="6" t="s">
        <v>20</v>
      </c>
      <c r="O28" s="5" t="s">
        <v>20</v>
      </c>
      <c r="P28" s="27">
        <v>1298.7</v>
      </c>
    </row>
    <row r="29" spans="1:16" ht="18" customHeight="1">
      <c r="A29" s="1">
        <v>28429</v>
      </c>
      <c r="B29" s="2">
        <v>355.7</v>
      </c>
      <c r="C29" s="2">
        <v>352.1</v>
      </c>
      <c r="D29" s="2">
        <v>195</v>
      </c>
      <c r="E29" s="2">
        <v>301.8</v>
      </c>
      <c r="F29" s="2">
        <v>636.3</v>
      </c>
      <c r="G29" s="2">
        <v>83.1</v>
      </c>
      <c r="H29" s="2">
        <v>67.2</v>
      </c>
      <c r="I29" s="2">
        <v>0</v>
      </c>
      <c r="J29" s="2">
        <v>0</v>
      </c>
      <c r="K29" s="2">
        <v>0</v>
      </c>
      <c r="L29" s="2">
        <v>0</v>
      </c>
      <c r="M29" s="3">
        <v>124</v>
      </c>
      <c r="N29" s="6">
        <f t="shared" si="0"/>
        <v>2115.2</v>
      </c>
      <c r="O29" s="5">
        <v>113</v>
      </c>
      <c r="P29" s="27">
        <v>1298.7</v>
      </c>
    </row>
    <row r="30" spans="1:16" ht="18" customHeight="1">
      <c r="A30" s="1">
        <v>28794</v>
      </c>
      <c r="B30" s="2">
        <v>320.7</v>
      </c>
      <c r="C30" s="2">
        <v>255.5</v>
      </c>
      <c r="D30" s="2">
        <v>307.3</v>
      </c>
      <c r="E30" s="2">
        <v>285.1</v>
      </c>
      <c r="F30" s="2">
        <v>460.3</v>
      </c>
      <c r="G30" s="2">
        <v>140</v>
      </c>
      <c r="H30" s="2">
        <v>181.3</v>
      </c>
      <c r="I30" s="2">
        <v>87.1</v>
      </c>
      <c r="J30" s="2">
        <v>0</v>
      </c>
      <c r="K30" s="2">
        <v>0</v>
      </c>
      <c r="L30" s="2">
        <v>0</v>
      </c>
      <c r="M30" s="3">
        <v>38.3</v>
      </c>
      <c r="N30" s="6">
        <f t="shared" si="0"/>
        <v>2075.6</v>
      </c>
      <c r="O30" s="5">
        <v>132</v>
      </c>
      <c r="P30" s="27">
        <v>1298.7</v>
      </c>
    </row>
    <row r="31" spans="1:16" ht="18" customHeight="1">
      <c r="A31" s="1">
        <v>29159</v>
      </c>
      <c r="B31" s="2">
        <v>208.1</v>
      </c>
      <c r="C31" s="2">
        <v>229.4</v>
      </c>
      <c r="D31" s="2">
        <v>261.5</v>
      </c>
      <c r="E31" s="2">
        <v>243.8</v>
      </c>
      <c r="F31" s="2">
        <v>332.7</v>
      </c>
      <c r="G31" s="2">
        <v>312.2</v>
      </c>
      <c r="H31" s="2">
        <v>117.6</v>
      </c>
      <c r="I31" s="2">
        <v>0</v>
      </c>
      <c r="J31" s="2">
        <v>0</v>
      </c>
      <c r="K31" s="2">
        <v>0</v>
      </c>
      <c r="L31" s="2">
        <v>0</v>
      </c>
      <c r="M31" s="3">
        <v>8.6</v>
      </c>
      <c r="N31" s="6">
        <f t="shared" si="0"/>
        <v>1713.8999999999999</v>
      </c>
      <c r="O31" s="5">
        <v>104</v>
      </c>
      <c r="P31" s="27">
        <v>1298.7</v>
      </c>
    </row>
    <row r="32" spans="1:16" ht="18" customHeight="1">
      <c r="A32" s="1">
        <v>29525</v>
      </c>
      <c r="B32" s="2">
        <v>23</v>
      </c>
      <c r="C32" s="2">
        <v>181.4</v>
      </c>
      <c r="D32" s="2">
        <v>216.4</v>
      </c>
      <c r="E32" s="2">
        <v>272.2</v>
      </c>
      <c r="F32" s="2">
        <v>282.9</v>
      </c>
      <c r="G32" s="2">
        <v>71.3</v>
      </c>
      <c r="H32" s="2" t="s">
        <v>20</v>
      </c>
      <c r="I32" s="2">
        <v>0</v>
      </c>
      <c r="J32" s="2">
        <v>0</v>
      </c>
      <c r="K32" s="2">
        <v>0</v>
      </c>
      <c r="L32" s="2">
        <v>0</v>
      </c>
      <c r="M32" s="3">
        <v>14.4</v>
      </c>
      <c r="N32" s="6">
        <f t="shared" si="0"/>
        <v>1061.6000000000001</v>
      </c>
      <c r="O32" s="5">
        <v>60</v>
      </c>
      <c r="P32" s="27">
        <v>1298.7</v>
      </c>
    </row>
    <row r="33" spans="1:16" ht="18" customHeight="1">
      <c r="A33" s="1">
        <v>29890</v>
      </c>
      <c r="B33" s="2">
        <v>374.4</v>
      </c>
      <c r="C33" s="2">
        <v>571.7</v>
      </c>
      <c r="D33" s="2">
        <v>227.9</v>
      </c>
      <c r="E33" s="2">
        <v>282</v>
      </c>
      <c r="F33" s="2">
        <v>229.6</v>
      </c>
      <c r="G33" s="2">
        <v>85</v>
      </c>
      <c r="H33" s="2">
        <v>147.4</v>
      </c>
      <c r="I33" s="2">
        <v>0</v>
      </c>
      <c r="J33" s="2">
        <v>0</v>
      </c>
      <c r="K33" s="2">
        <v>0</v>
      </c>
      <c r="L33" s="2">
        <v>0</v>
      </c>
      <c r="M33" s="3">
        <v>231.1</v>
      </c>
      <c r="N33" s="6">
        <f t="shared" si="0"/>
        <v>2149.1</v>
      </c>
      <c r="O33" s="5">
        <v>128</v>
      </c>
      <c r="P33" s="27">
        <v>1298.7</v>
      </c>
    </row>
    <row r="34" spans="1:16" ht="18" customHeight="1">
      <c r="A34" s="1">
        <v>30255</v>
      </c>
      <c r="B34" s="2">
        <v>209.8</v>
      </c>
      <c r="C34" s="2">
        <v>257.6</v>
      </c>
      <c r="D34" s="2">
        <v>233.7</v>
      </c>
      <c r="E34" s="2">
        <v>265.2</v>
      </c>
      <c r="F34" s="2">
        <v>103</v>
      </c>
      <c r="G34" s="2">
        <v>282.6</v>
      </c>
      <c r="H34" s="2" t="s">
        <v>20</v>
      </c>
      <c r="I34" s="2">
        <v>0</v>
      </c>
      <c r="J34" s="2">
        <v>0</v>
      </c>
      <c r="K34" s="2">
        <v>0</v>
      </c>
      <c r="L34" s="2">
        <v>0</v>
      </c>
      <c r="M34" s="3">
        <v>0</v>
      </c>
      <c r="N34" s="6">
        <f t="shared" si="0"/>
        <v>1351.9</v>
      </c>
      <c r="O34" s="5">
        <v>105</v>
      </c>
      <c r="P34" s="27">
        <v>1298.7</v>
      </c>
    </row>
    <row r="35" spans="1:16" ht="18" customHeight="1">
      <c r="A35" s="1">
        <v>30620</v>
      </c>
      <c r="B35" s="2">
        <v>67.8</v>
      </c>
      <c r="C35" s="2">
        <v>160.4</v>
      </c>
      <c r="D35" s="2">
        <v>145.5</v>
      </c>
      <c r="E35" s="2">
        <v>250.6</v>
      </c>
      <c r="F35" s="2">
        <v>371.1</v>
      </c>
      <c r="G35" s="2">
        <v>354.6</v>
      </c>
      <c r="H35" s="2" t="s">
        <v>20</v>
      </c>
      <c r="I35" s="2" t="s">
        <v>20</v>
      </c>
      <c r="J35" s="2" t="s">
        <v>20</v>
      </c>
      <c r="K35" s="2" t="s">
        <v>20</v>
      </c>
      <c r="L35" s="2" t="s">
        <v>20</v>
      </c>
      <c r="M35" s="3" t="s">
        <v>20</v>
      </c>
      <c r="N35" s="6">
        <f t="shared" si="0"/>
        <v>1350</v>
      </c>
      <c r="O35" s="5">
        <v>111</v>
      </c>
      <c r="P35" s="27">
        <v>1298.7</v>
      </c>
    </row>
    <row r="36" spans="1:16" ht="18" customHeight="1">
      <c r="A36" s="1">
        <v>30986</v>
      </c>
      <c r="B36" s="2" t="s">
        <v>20</v>
      </c>
      <c r="C36" s="2" t="s">
        <v>20</v>
      </c>
      <c r="D36" s="2" t="s">
        <v>20</v>
      </c>
      <c r="E36" s="2" t="s">
        <v>20</v>
      </c>
      <c r="F36" s="2" t="s">
        <v>20</v>
      </c>
      <c r="G36" s="2" t="s">
        <v>20</v>
      </c>
      <c r="H36" s="2" t="s">
        <v>20</v>
      </c>
      <c r="I36" s="2" t="s">
        <v>20</v>
      </c>
      <c r="J36" s="2" t="s">
        <v>20</v>
      </c>
      <c r="K36" s="2" t="s">
        <v>20</v>
      </c>
      <c r="L36" s="2" t="s">
        <v>20</v>
      </c>
      <c r="M36" s="3" t="s">
        <v>20</v>
      </c>
      <c r="N36" s="6" t="s">
        <v>20</v>
      </c>
      <c r="O36" s="5" t="s">
        <v>20</v>
      </c>
      <c r="P36" s="27">
        <v>1298.7</v>
      </c>
    </row>
    <row r="37" spans="1:16" ht="18" customHeight="1">
      <c r="A37" s="1">
        <v>31351</v>
      </c>
      <c r="B37" s="2" t="s">
        <v>20</v>
      </c>
      <c r="C37" s="2" t="s">
        <v>20</v>
      </c>
      <c r="D37" s="2" t="s">
        <v>20</v>
      </c>
      <c r="E37" s="2" t="s">
        <v>20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20</v>
      </c>
      <c r="K37" s="2" t="s">
        <v>20</v>
      </c>
      <c r="L37" s="2" t="s">
        <v>20</v>
      </c>
      <c r="M37" s="3" t="s">
        <v>20</v>
      </c>
      <c r="N37" s="6" t="s">
        <v>20</v>
      </c>
      <c r="O37" s="5" t="s">
        <v>20</v>
      </c>
      <c r="P37" s="27">
        <v>1298.7</v>
      </c>
    </row>
    <row r="38" spans="1:16" ht="18" customHeight="1">
      <c r="A38" s="1">
        <v>31716</v>
      </c>
      <c r="B38" s="2" t="s">
        <v>20</v>
      </c>
      <c r="C38" s="2" t="s">
        <v>20</v>
      </c>
      <c r="D38" s="2" t="s">
        <v>20</v>
      </c>
      <c r="E38" s="2" t="s">
        <v>20</v>
      </c>
      <c r="F38" s="2" t="s">
        <v>20</v>
      </c>
      <c r="G38" s="2" t="s">
        <v>20</v>
      </c>
      <c r="H38" s="2" t="s">
        <v>20</v>
      </c>
      <c r="I38" s="2">
        <v>0</v>
      </c>
      <c r="J38" s="2">
        <v>107.2</v>
      </c>
      <c r="K38" s="2">
        <v>0</v>
      </c>
      <c r="L38" s="2">
        <v>5.3</v>
      </c>
      <c r="M38" s="3">
        <v>12.5</v>
      </c>
      <c r="N38" s="6" t="s">
        <v>20</v>
      </c>
      <c r="O38" s="5" t="s">
        <v>20</v>
      </c>
      <c r="P38" s="27">
        <v>1298.7</v>
      </c>
    </row>
    <row r="39" spans="1:16" ht="18" customHeight="1">
      <c r="A39" s="1">
        <v>32081</v>
      </c>
      <c r="B39" s="2">
        <v>49.1</v>
      </c>
      <c r="C39" s="2">
        <v>89.6</v>
      </c>
      <c r="D39" s="2">
        <v>214.9</v>
      </c>
      <c r="E39" s="2">
        <v>80.8</v>
      </c>
      <c r="F39" s="2">
        <v>331.2</v>
      </c>
      <c r="G39" s="2">
        <v>249.5</v>
      </c>
      <c r="H39" s="2">
        <v>22.2</v>
      </c>
      <c r="I39" s="2">
        <v>54.2</v>
      </c>
      <c r="J39" s="2">
        <v>0</v>
      </c>
      <c r="K39" s="2">
        <v>0</v>
      </c>
      <c r="L39" s="2">
        <v>0</v>
      </c>
      <c r="M39" s="3">
        <v>0</v>
      </c>
      <c r="N39" s="6">
        <f t="shared" si="0"/>
        <v>1091.5</v>
      </c>
      <c r="O39" s="5">
        <v>85</v>
      </c>
      <c r="P39" s="27">
        <v>1298.7</v>
      </c>
    </row>
    <row r="40" spans="1:16" ht="18" customHeight="1">
      <c r="A40" s="1">
        <v>32447</v>
      </c>
      <c r="B40" s="2">
        <v>107.2</v>
      </c>
      <c r="C40" s="2">
        <v>348.2</v>
      </c>
      <c r="D40" s="2">
        <v>219.8</v>
      </c>
      <c r="E40" s="2">
        <v>170.2</v>
      </c>
      <c r="F40" s="2">
        <v>223.1</v>
      </c>
      <c r="G40" s="2">
        <v>67.1</v>
      </c>
      <c r="H40" s="2">
        <v>135.7</v>
      </c>
      <c r="I40" s="2">
        <v>59.6</v>
      </c>
      <c r="J40" s="2">
        <v>0</v>
      </c>
      <c r="K40" s="2">
        <v>7.6</v>
      </c>
      <c r="L40" s="2">
        <v>0</v>
      </c>
      <c r="M40" s="3">
        <v>8.4</v>
      </c>
      <c r="N40" s="6">
        <f t="shared" si="0"/>
        <v>1346.8999999999999</v>
      </c>
      <c r="O40" s="5">
        <v>114</v>
      </c>
      <c r="P40" s="27">
        <v>1298.7</v>
      </c>
    </row>
    <row r="41" spans="1:16" ht="18" customHeight="1">
      <c r="A41" s="1">
        <v>32812</v>
      </c>
      <c r="B41" s="7">
        <v>0</v>
      </c>
      <c r="C41" s="7">
        <v>217.1</v>
      </c>
      <c r="D41" s="7">
        <v>133.5</v>
      </c>
      <c r="E41" s="7">
        <v>149.7</v>
      </c>
      <c r="F41" s="7">
        <v>170</v>
      </c>
      <c r="G41" s="7">
        <v>256.6</v>
      </c>
      <c r="H41" s="7">
        <v>184.1</v>
      </c>
      <c r="I41" s="7">
        <v>9.1</v>
      </c>
      <c r="J41" s="7">
        <v>0</v>
      </c>
      <c r="K41" s="7">
        <v>1.3</v>
      </c>
      <c r="L41" s="7">
        <v>41.7</v>
      </c>
      <c r="M41" s="8">
        <v>0.5</v>
      </c>
      <c r="N41" s="9">
        <f t="shared" si="0"/>
        <v>1163.6</v>
      </c>
      <c r="O41" s="10">
        <v>108</v>
      </c>
      <c r="P41" s="27">
        <v>1298.7</v>
      </c>
    </row>
    <row r="42" spans="1:16" s="28" customFormat="1" ht="18" customHeight="1">
      <c r="A42" s="1">
        <v>33177</v>
      </c>
      <c r="B42" s="2">
        <v>16.2</v>
      </c>
      <c r="C42" s="2">
        <v>232.7</v>
      </c>
      <c r="D42" s="2">
        <v>110.4</v>
      </c>
      <c r="E42" s="2">
        <v>141.6</v>
      </c>
      <c r="F42" s="2">
        <v>107.7</v>
      </c>
      <c r="G42" s="2">
        <v>100</v>
      </c>
      <c r="H42" s="2">
        <v>149.4</v>
      </c>
      <c r="I42" s="2">
        <v>20.1</v>
      </c>
      <c r="J42" s="2">
        <v>3.4</v>
      </c>
      <c r="K42" s="2">
        <v>5.1</v>
      </c>
      <c r="L42" s="2">
        <v>0</v>
      </c>
      <c r="M42" s="3">
        <v>31.5</v>
      </c>
      <c r="N42" s="6">
        <v>918.1</v>
      </c>
      <c r="O42" s="5">
        <v>100</v>
      </c>
      <c r="P42" s="27">
        <v>1298.7</v>
      </c>
    </row>
    <row r="43" spans="1:16" ht="18" customHeight="1">
      <c r="A43" s="1">
        <v>33542</v>
      </c>
      <c r="B43" s="2">
        <v>161.8</v>
      </c>
      <c r="C43" s="2">
        <v>73.4</v>
      </c>
      <c r="D43" s="2">
        <v>135.3</v>
      </c>
      <c r="E43" s="2">
        <v>86.1</v>
      </c>
      <c r="F43" s="2">
        <v>257.5</v>
      </c>
      <c r="G43" s="2">
        <v>126.7</v>
      </c>
      <c r="H43" s="2">
        <v>63.4</v>
      </c>
      <c r="I43" s="2">
        <v>47.5</v>
      </c>
      <c r="J43" s="2">
        <v>10.1</v>
      </c>
      <c r="K43" s="2">
        <v>0</v>
      </c>
      <c r="L43" s="2">
        <v>21.7</v>
      </c>
      <c r="M43" s="3">
        <v>0</v>
      </c>
      <c r="N43" s="6">
        <f>SUM(B43:M43)</f>
        <v>983.5000000000001</v>
      </c>
      <c r="O43" s="5">
        <v>103</v>
      </c>
      <c r="P43" s="27">
        <v>1298.7</v>
      </c>
    </row>
    <row r="44" spans="1:16" ht="18" customHeight="1">
      <c r="A44" s="1">
        <v>33908</v>
      </c>
      <c r="B44" s="2">
        <v>64.3</v>
      </c>
      <c r="C44" s="2">
        <v>42.4</v>
      </c>
      <c r="D44" s="2">
        <v>32.2</v>
      </c>
      <c r="E44" s="2">
        <v>218.3</v>
      </c>
      <c r="F44" s="2">
        <v>166.3</v>
      </c>
      <c r="G44" s="2">
        <v>233.7</v>
      </c>
      <c r="H44" s="2">
        <v>166.9</v>
      </c>
      <c r="I44" s="2">
        <v>44.1</v>
      </c>
      <c r="J44" s="2">
        <v>119.5</v>
      </c>
      <c r="K44" s="2">
        <v>0</v>
      </c>
      <c r="L44" s="2">
        <v>0</v>
      </c>
      <c r="M44" s="3">
        <v>29.8</v>
      </c>
      <c r="N44" s="6">
        <f>SUM(B44:M44)</f>
        <v>1117.5</v>
      </c>
      <c r="O44" s="5">
        <v>97</v>
      </c>
      <c r="P44" s="27">
        <v>1298.7</v>
      </c>
    </row>
    <row r="45" spans="1:16" ht="18" customHeight="1">
      <c r="A45" s="1">
        <v>34273</v>
      </c>
      <c r="B45" s="2">
        <v>100.9</v>
      </c>
      <c r="C45" s="2">
        <v>136.5</v>
      </c>
      <c r="D45" s="2">
        <v>99.8</v>
      </c>
      <c r="E45" s="2">
        <v>143.5</v>
      </c>
      <c r="F45" s="2">
        <v>181.2</v>
      </c>
      <c r="G45" s="2">
        <v>120.1</v>
      </c>
      <c r="H45" s="2">
        <v>88.4</v>
      </c>
      <c r="I45" s="2">
        <v>0</v>
      </c>
      <c r="J45" s="2">
        <v>0</v>
      </c>
      <c r="K45" s="2">
        <v>0</v>
      </c>
      <c r="L45" s="2">
        <v>0</v>
      </c>
      <c r="M45" s="3">
        <v>268.5</v>
      </c>
      <c r="N45" s="6">
        <f aca="true" t="shared" si="1" ref="N45:N50">SUM(B45:M45)</f>
        <v>1138.9</v>
      </c>
      <c r="O45" s="5">
        <v>83</v>
      </c>
      <c r="P45" s="27">
        <v>1298.7</v>
      </c>
    </row>
    <row r="46" spans="1:16" ht="18" customHeight="1">
      <c r="A46" s="1">
        <v>34638</v>
      </c>
      <c r="B46" s="2">
        <v>68.7</v>
      </c>
      <c r="C46" s="2">
        <v>200.8</v>
      </c>
      <c r="D46" s="2">
        <v>157.3</v>
      </c>
      <c r="E46" s="2">
        <v>196.8</v>
      </c>
      <c r="F46" s="2">
        <v>372</v>
      </c>
      <c r="G46" s="2">
        <v>129.9</v>
      </c>
      <c r="H46" s="2">
        <v>26.6</v>
      </c>
      <c r="I46" s="2">
        <v>42.2</v>
      </c>
      <c r="J46" s="2">
        <v>21.6</v>
      </c>
      <c r="K46" s="2">
        <v>0</v>
      </c>
      <c r="L46" s="2">
        <v>0</v>
      </c>
      <c r="M46" s="3">
        <v>6.1</v>
      </c>
      <c r="N46" s="6">
        <f t="shared" si="1"/>
        <v>1221.9999999999998</v>
      </c>
      <c r="O46" s="5">
        <v>110</v>
      </c>
      <c r="P46" s="27">
        <v>1298.7</v>
      </c>
    </row>
    <row r="47" spans="1:16" ht="18" customHeight="1">
      <c r="A47" s="1">
        <v>35003</v>
      </c>
      <c r="B47" s="11">
        <v>20</v>
      </c>
      <c r="C47" s="11">
        <v>143.3</v>
      </c>
      <c r="D47" s="11">
        <v>191.6</v>
      </c>
      <c r="E47" s="11">
        <v>224</v>
      </c>
      <c r="F47" s="11">
        <v>466.3</v>
      </c>
      <c r="G47" s="11">
        <v>259</v>
      </c>
      <c r="H47" s="11">
        <v>98.5</v>
      </c>
      <c r="I47" s="11">
        <v>56.3</v>
      </c>
      <c r="J47" s="11">
        <v>0</v>
      </c>
      <c r="K47" s="11">
        <v>0</v>
      </c>
      <c r="L47" s="11">
        <v>35.6</v>
      </c>
      <c r="M47" s="12">
        <v>3.9</v>
      </c>
      <c r="N47" s="6">
        <f t="shared" si="1"/>
        <v>1498.5</v>
      </c>
      <c r="O47" s="5">
        <v>109</v>
      </c>
      <c r="P47" s="27">
        <v>1298.7</v>
      </c>
    </row>
    <row r="48" spans="1:16" ht="18" customHeight="1">
      <c r="A48" s="1">
        <v>35369</v>
      </c>
      <c r="B48" s="13">
        <v>50.8</v>
      </c>
      <c r="C48" s="13">
        <v>149.9</v>
      </c>
      <c r="D48" s="13">
        <v>145.9</v>
      </c>
      <c r="E48" s="13">
        <v>166.5</v>
      </c>
      <c r="F48" s="13">
        <v>183.6</v>
      </c>
      <c r="G48" s="13">
        <v>153.4</v>
      </c>
      <c r="H48" s="13">
        <v>64.4</v>
      </c>
      <c r="I48" s="13">
        <v>85</v>
      </c>
      <c r="J48" s="13">
        <v>0</v>
      </c>
      <c r="K48" s="13">
        <v>0</v>
      </c>
      <c r="L48" s="13">
        <v>0</v>
      </c>
      <c r="M48" s="14">
        <v>4.3</v>
      </c>
      <c r="N48" s="6">
        <f t="shared" si="1"/>
        <v>1003.8</v>
      </c>
      <c r="O48" s="15">
        <v>95</v>
      </c>
      <c r="P48" s="27">
        <v>1298.7</v>
      </c>
    </row>
    <row r="49" spans="1:16" ht="18" customHeight="1">
      <c r="A49" s="1">
        <v>35734</v>
      </c>
      <c r="B49" s="13">
        <v>52.6</v>
      </c>
      <c r="C49" s="13">
        <v>91.1</v>
      </c>
      <c r="D49" s="13">
        <v>66</v>
      </c>
      <c r="E49" s="13">
        <v>279</v>
      </c>
      <c r="F49" s="13">
        <v>230.7</v>
      </c>
      <c r="G49" s="13">
        <v>320.7</v>
      </c>
      <c r="H49" s="13">
        <v>137.6</v>
      </c>
      <c r="I49" s="13">
        <v>24.3</v>
      </c>
      <c r="J49" s="13">
        <v>0</v>
      </c>
      <c r="K49" s="13">
        <v>0</v>
      </c>
      <c r="L49" s="13">
        <v>0</v>
      </c>
      <c r="M49" s="14">
        <v>8.7</v>
      </c>
      <c r="N49" s="6">
        <f t="shared" si="1"/>
        <v>1210.6999999999998</v>
      </c>
      <c r="O49" s="15">
        <v>98</v>
      </c>
      <c r="P49" s="27">
        <v>1298.7</v>
      </c>
    </row>
    <row r="50" spans="1:16" ht="18" customHeight="1">
      <c r="A50" s="1">
        <v>36099</v>
      </c>
      <c r="B50" s="13">
        <v>6.5</v>
      </c>
      <c r="C50" s="13">
        <v>211.1</v>
      </c>
      <c r="D50" s="13">
        <v>72</v>
      </c>
      <c r="E50" s="13">
        <v>124.3</v>
      </c>
      <c r="F50" s="13">
        <v>187.7</v>
      </c>
      <c r="G50" s="13">
        <v>138.4</v>
      </c>
      <c r="H50" s="13">
        <v>26.4</v>
      </c>
      <c r="I50" s="13">
        <v>42.9</v>
      </c>
      <c r="J50" s="13">
        <v>0</v>
      </c>
      <c r="K50" s="13">
        <v>32.5</v>
      </c>
      <c r="L50" s="13">
        <v>0</v>
      </c>
      <c r="M50" s="14">
        <v>70.1</v>
      </c>
      <c r="N50" s="6">
        <f t="shared" si="1"/>
        <v>911.9</v>
      </c>
      <c r="O50" s="5">
        <v>78</v>
      </c>
      <c r="P50" s="27">
        <v>1298.7</v>
      </c>
    </row>
    <row r="51" spans="1:16" ht="18" customHeight="1">
      <c r="A51" s="1">
        <v>36464</v>
      </c>
      <c r="B51" s="13">
        <v>310.4</v>
      </c>
      <c r="C51" s="13">
        <v>92.3</v>
      </c>
      <c r="D51" s="13">
        <v>67.5</v>
      </c>
      <c r="E51" s="13">
        <v>89.9</v>
      </c>
      <c r="F51" s="13">
        <v>199.7</v>
      </c>
      <c r="G51" s="13">
        <v>200.5</v>
      </c>
      <c r="H51" s="13">
        <v>82.7</v>
      </c>
      <c r="I51" s="13">
        <v>11.6</v>
      </c>
      <c r="J51" s="13">
        <v>17.1</v>
      </c>
      <c r="K51" s="13">
        <v>0</v>
      </c>
      <c r="L51" s="13">
        <v>52.9</v>
      </c>
      <c r="M51" s="14">
        <v>20.9</v>
      </c>
      <c r="N51" s="6">
        <v>1145.5</v>
      </c>
      <c r="O51" s="5">
        <v>92</v>
      </c>
      <c r="P51" s="27">
        <v>1298.7</v>
      </c>
    </row>
    <row r="52" spans="1:16" ht="18" customHeight="1">
      <c r="A52" s="1">
        <v>36830</v>
      </c>
      <c r="B52" s="13">
        <v>50.8</v>
      </c>
      <c r="C52" s="13">
        <v>181.7</v>
      </c>
      <c r="D52" s="13">
        <v>184.2</v>
      </c>
      <c r="E52" s="13">
        <v>105.2</v>
      </c>
      <c r="F52" s="13">
        <v>192.2</v>
      </c>
      <c r="G52" s="13">
        <v>128.2</v>
      </c>
      <c r="H52" s="13">
        <v>101.7</v>
      </c>
      <c r="I52" s="13">
        <v>0</v>
      </c>
      <c r="J52" s="13">
        <v>1.9</v>
      </c>
      <c r="K52" s="13">
        <v>20.6</v>
      </c>
      <c r="L52" s="13">
        <v>0</v>
      </c>
      <c r="M52" s="14">
        <v>6</v>
      </c>
      <c r="N52" s="6">
        <v>972.5</v>
      </c>
      <c r="O52" s="5">
        <v>93</v>
      </c>
      <c r="P52" s="27">
        <v>1298.7</v>
      </c>
    </row>
    <row r="53" spans="1:16" ht="18" customHeight="1">
      <c r="A53" s="1">
        <v>37195</v>
      </c>
      <c r="B53" s="11">
        <v>5.5</v>
      </c>
      <c r="C53" s="11">
        <v>372.9</v>
      </c>
      <c r="D53" s="11">
        <v>83.9</v>
      </c>
      <c r="E53" s="11">
        <v>227.6</v>
      </c>
      <c r="F53" s="11">
        <v>286.3</v>
      </c>
      <c r="G53" s="11">
        <v>120.5</v>
      </c>
      <c r="H53" s="11">
        <v>62</v>
      </c>
      <c r="I53" s="11">
        <v>21.6</v>
      </c>
      <c r="J53" s="11">
        <v>53.6</v>
      </c>
      <c r="K53" s="11">
        <v>35.5</v>
      </c>
      <c r="L53" s="11">
        <v>5.1</v>
      </c>
      <c r="M53" s="12">
        <v>1.2</v>
      </c>
      <c r="N53" s="6">
        <v>1275.7</v>
      </c>
      <c r="O53" s="5">
        <v>100</v>
      </c>
      <c r="P53" s="27">
        <v>1298.7</v>
      </c>
    </row>
    <row r="54" spans="1:16" ht="18" customHeight="1">
      <c r="A54" s="1">
        <v>37560</v>
      </c>
      <c r="B54" s="11">
        <v>32.2</v>
      </c>
      <c r="C54" s="11">
        <v>269.7</v>
      </c>
      <c r="D54" s="11">
        <v>74.2</v>
      </c>
      <c r="E54" s="11">
        <v>76.7</v>
      </c>
      <c r="F54" s="11">
        <v>214.7</v>
      </c>
      <c r="G54" s="11">
        <v>243.1</v>
      </c>
      <c r="H54" s="11">
        <v>76</v>
      </c>
      <c r="I54" s="11">
        <v>153.8</v>
      </c>
      <c r="J54" s="11">
        <v>21.2</v>
      </c>
      <c r="K54" s="11">
        <v>46.9</v>
      </c>
      <c r="L54" s="11">
        <v>0</v>
      </c>
      <c r="M54" s="12">
        <v>50</v>
      </c>
      <c r="N54" s="6">
        <v>1258.5</v>
      </c>
      <c r="O54" s="5">
        <v>103</v>
      </c>
      <c r="P54" s="27">
        <v>1298.7</v>
      </c>
    </row>
    <row r="55" spans="1:16" ht="18" customHeight="1">
      <c r="A55" s="1">
        <v>37925</v>
      </c>
      <c r="B55" s="11">
        <v>42.3</v>
      </c>
      <c r="C55" s="11">
        <v>35.6</v>
      </c>
      <c r="D55" s="11">
        <v>226.8</v>
      </c>
      <c r="E55" s="11">
        <v>207.7</v>
      </c>
      <c r="F55" s="11">
        <v>155.4</v>
      </c>
      <c r="G55" s="11">
        <v>286</v>
      </c>
      <c r="H55" s="11">
        <v>73.9</v>
      </c>
      <c r="I55" s="11">
        <v>0</v>
      </c>
      <c r="J55" s="11">
        <v>0</v>
      </c>
      <c r="K55" s="11">
        <v>1.7</v>
      </c>
      <c r="L55" s="11">
        <v>0</v>
      </c>
      <c r="M55" s="12">
        <v>0</v>
      </c>
      <c r="N55" s="6">
        <f>SUM(B55:M55)</f>
        <v>1029.4</v>
      </c>
      <c r="O55" s="5">
        <v>88</v>
      </c>
      <c r="P55" s="27">
        <v>1298.7</v>
      </c>
    </row>
    <row r="56" spans="1:16" ht="18" customHeight="1">
      <c r="A56" s="1">
        <v>38291</v>
      </c>
      <c r="B56" s="11">
        <v>43.2</v>
      </c>
      <c r="C56" s="11">
        <v>234.4</v>
      </c>
      <c r="D56" s="11">
        <v>270.7</v>
      </c>
      <c r="E56" s="11">
        <v>315.3</v>
      </c>
      <c r="F56" s="11">
        <v>182.6</v>
      </c>
      <c r="G56" s="11">
        <v>261.6</v>
      </c>
      <c r="H56" s="11">
        <v>44.4</v>
      </c>
      <c r="I56" s="11">
        <v>12.8</v>
      </c>
      <c r="J56" s="11">
        <v>0</v>
      </c>
      <c r="K56" s="11">
        <v>0</v>
      </c>
      <c r="L56" s="11">
        <v>0</v>
      </c>
      <c r="M56" s="12">
        <v>8.4</v>
      </c>
      <c r="N56" s="6">
        <f>SUM(B56:M56)</f>
        <v>1373.3999999999999</v>
      </c>
      <c r="O56" s="5">
        <v>90</v>
      </c>
      <c r="P56" s="27">
        <v>1298.7</v>
      </c>
    </row>
    <row r="57" spans="1:16" ht="18" customHeight="1">
      <c r="A57" s="1">
        <v>38656</v>
      </c>
      <c r="B57" s="11">
        <v>90.5</v>
      </c>
      <c r="C57" s="11">
        <v>54.2</v>
      </c>
      <c r="D57" s="11">
        <v>226.7</v>
      </c>
      <c r="E57" s="11">
        <v>213.4</v>
      </c>
      <c r="F57" s="11">
        <v>309.8</v>
      </c>
      <c r="G57" s="11">
        <v>396.3</v>
      </c>
      <c r="H57" s="11">
        <v>96.3</v>
      </c>
      <c r="I57" s="11">
        <v>116.7</v>
      </c>
      <c r="J57" s="11">
        <v>70.4</v>
      </c>
      <c r="K57" s="11">
        <v>0</v>
      </c>
      <c r="L57" s="11">
        <v>18.3</v>
      </c>
      <c r="M57" s="12">
        <v>31.8</v>
      </c>
      <c r="N57" s="6">
        <f>SUM(B57:M57)</f>
        <v>1624.3999999999999</v>
      </c>
      <c r="O57" s="5">
        <v>95</v>
      </c>
      <c r="P57" s="27">
        <v>1298.7</v>
      </c>
    </row>
    <row r="58" spans="1:16" ht="18" customHeight="1">
      <c r="A58" s="1">
        <v>39021</v>
      </c>
      <c r="B58" s="11">
        <v>138.6</v>
      </c>
      <c r="C58" s="11">
        <v>215.7</v>
      </c>
      <c r="D58" s="11">
        <v>99.4</v>
      </c>
      <c r="E58" s="11">
        <v>247.7</v>
      </c>
      <c r="F58" s="11">
        <v>209.4</v>
      </c>
      <c r="G58" s="11">
        <v>224.7</v>
      </c>
      <c r="H58" s="11">
        <v>105.5</v>
      </c>
      <c r="I58" s="11">
        <v>23.3</v>
      </c>
      <c r="J58" s="11">
        <v>0</v>
      </c>
      <c r="K58" s="11">
        <v>0</v>
      </c>
      <c r="L58" s="11">
        <v>0</v>
      </c>
      <c r="M58" s="12">
        <v>17.6</v>
      </c>
      <c r="N58" s="6">
        <v>1281.9</v>
      </c>
      <c r="O58" s="5">
        <v>105</v>
      </c>
      <c r="P58" s="27">
        <v>1298.7</v>
      </c>
    </row>
    <row r="59" spans="1:16" ht="18" customHeight="1">
      <c r="A59" s="1">
        <v>39386</v>
      </c>
      <c r="B59" s="11">
        <v>170.8</v>
      </c>
      <c r="C59" s="11">
        <v>243.2</v>
      </c>
      <c r="D59" s="11">
        <v>158.1</v>
      </c>
      <c r="E59" s="11">
        <v>83.7</v>
      </c>
      <c r="F59" s="11">
        <v>167.8</v>
      </c>
      <c r="G59" s="11">
        <v>235.8</v>
      </c>
      <c r="H59" s="11">
        <v>151.5</v>
      </c>
      <c r="I59" s="11">
        <v>97.5</v>
      </c>
      <c r="J59" s="11">
        <v>0</v>
      </c>
      <c r="K59" s="11">
        <v>6.8</v>
      </c>
      <c r="L59" s="11">
        <v>52</v>
      </c>
      <c r="M59" s="12">
        <v>0</v>
      </c>
      <c r="N59" s="6">
        <v>1367.2</v>
      </c>
      <c r="O59" s="5">
        <v>102</v>
      </c>
      <c r="P59" s="27">
        <v>1298.7</v>
      </c>
    </row>
    <row r="60" spans="1:16" ht="18" customHeight="1">
      <c r="A60" s="1">
        <v>39752</v>
      </c>
      <c r="B60" s="11">
        <v>58.1</v>
      </c>
      <c r="C60" s="11">
        <v>174.5</v>
      </c>
      <c r="D60" s="11">
        <v>114.9</v>
      </c>
      <c r="E60" s="11">
        <v>141.6</v>
      </c>
      <c r="F60" s="11">
        <v>117</v>
      </c>
      <c r="G60" s="11">
        <v>263.2</v>
      </c>
      <c r="H60" s="11">
        <v>208.6</v>
      </c>
      <c r="I60" s="11">
        <v>35.3</v>
      </c>
      <c r="J60" s="11">
        <v>1.7</v>
      </c>
      <c r="K60" s="11">
        <v>0</v>
      </c>
      <c r="L60" s="11">
        <v>0</v>
      </c>
      <c r="M60" s="12">
        <v>6.3</v>
      </c>
      <c r="N60" s="6">
        <v>1121.2</v>
      </c>
      <c r="O60" s="5">
        <v>115</v>
      </c>
      <c r="P60" s="27">
        <v>1298.7</v>
      </c>
    </row>
    <row r="61" spans="1:16" ht="18" customHeight="1">
      <c r="A61" s="1">
        <v>40117</v>
      </c>
      <c r="B61" s="11">
        <v>64.5</v>
      </c>
      <c r="C61" s="11">
        <v>204.2</v>
      </c>
      <c r="D61" s="11">
        <v>159.1</v>
      </c>
      <c r="E61" s="11">
        <v>127.9</v>
      </c>
      <c r="F61" s="11">
        <v>161.4</v>
      </c>
      <c r="G61" s="11">
        <v>170</v>
      </c>
      <c r="H61" s="11">
        <v>94.5</v>
      </c>
      <c r="I61" s="11">
        <v>0</v>
      </c>
      <c r="J61" s="11">
        <v>0</v>
      </c>
      <c r="K61" s="11">
        <v>32.1</v>
      </c>
      <c r="L61" s="11">
        <v>0</v>
      </c>
      <c r="M61" s="12">
        <v>12.1</v>
      </c>
      <c r="N61" s="6">
        <v>1025.8</v>
      </c>
      <c r="O61" s="5">
        <v>96</v>
      </c>
      <c r="P61" s="27">
        <v>1298.7</v>
      </c>
    </row>
    <row r="62" spans="1:16" ht="18" customHeight="1">
      <c r="A62" s="1">
        <v>40482</v>
      </c>
      <c r="B62" s="11">
        <v>0</v>
      </c>
      <c r="C62" s="11">
        <v>64.2</v>
      </c>
      <c r="D62" s="11">
        <v>88.7</v>
      </c>
      <c r="E62" s="11">
        <v>247.4</v>
      </c>
      <c r="F62" s="11">
        <v>348.1</v>
      </c>
      <c r="G62" s="11">
        <v>274.3</v>
      </c>
      <c r="H62" s="11">
        <v>129.1</v>
      </c>
      <c r="I62" s="11">
        <v>0</v>
      </c>
      <c r="J62" s="11">
        <v>0</v>
      </c>
      <c r="K62" s="11">
        <v>9.7</v>
      </c>
      <c r="L62" s="11">
        <v>0</v>
      </c>
      <c r="M62" s="12">
        <v>71.2</v>
      </c>
      <c r="N62" s="6">
        <v>1232.7</v>
      </c>
      <c r="O62" s="5">
        <v>102</v>
      </c>
      <c r="P62" s="27">
        <v>1298.7</v>
      </c>
    </row>
    <row r="63" spans="1:16" ht="18" customHeight="1">
      <c r="A63" s="1">
        <v>40847</v>
      </c>
      <c r="B63" s="11">
        <v>261.30000000000007</v>
      </c>
      <c r="C63" s="11">
        <v>194.00000000000006</v>
      </c>
      <c r="D63" s="11">
        <v>116.69999999999999</v>
      </c>
      <c r="E63" s="11">
        <v>185.2</v>
      </c>
      <c r="F63" s="11">
        <v>285.4</v>
      </c>
      <c r="G63" s="11">
        <v>303.2</v>
      </c>
      <c r="H63" s="11">
        <v>108.4</v>
      </c>
      <c r="I63" s="11">
        <v>5</v>
      </c>
      <c r="J63" s="11">
        <v>0</v>
      </c>
      <c r="K63" s="11">
        <v>27.8</v>
      </c>
      <c r="L63" s="11">
        <v>0</v>
      </c>
      <c r="M63" s="12">
        <v>16</v>
      </c>
      <c r="N63" s="6">
        <v>1503</v>
      </c>
      <c r="O63" s="5">
        <v>124</v>
      </c>
      <c r="P63" s="27">
        <v>1298.7</v>
      </c>
    </row>
    <row r="64" spans="1:16" ht="18" customHeight="1">
      <c r="A64" s="1">
        <v>41213</v>
      </c>
      <c r="B64" s="11">
        <v>91.39999999999999</v>
      </c>
      <c r="C64" s="11">
        <v>200.10000000000002</v>
      </c>
      <c r="D64" s="11">
        <v>88.29999999999998</v>
      </c>
      <c r="E64" s="11">
        <v>149.90000000000003</v>
      </c>
      <c r="F64" s="11">
        <v>104.1</v>
      </c>
      <c r="G64" s="11">
        <v>264.90000000000003</v>
      </c>
      <c r="H64" s="11">
        <v>42.8</v>
      </c>
      <c r="I64" s="11">
        <v>93.69999999999999</v>
      </c>
      <c r="J64" s="11">
        <v>50</v>
      </c>
      <c r="K64" s="11">
        <v>26.3</v>
      </c>
      <c r="L64" s="11">
        <v>25.5</v>
      </c>
      <c r="M64" s="12">
        <v>70.1</v>
      </c>
      <c r="N64" s="6">
        <v>1207.1</v>
      </c>
      <c r="O64" s="5">
        <v>106</v>
      </c>
      <c r="P64" s="27">
        <v>1298.7</v>
      </c>
    </row>
    <row r="65" spans="1:16" ht="18" customHeight="1">
      <c r="A65" s="1">
        <v>41578</v>
      </c>
      <c r="B65" s="11">
        <v>12</v>
      </c>
      <c r="C65" s="11">
        <v>90.6</v>
      </c>
      <c r="D65" s="11">
        <v>132.20000000000002</v>
      </c>
      <c r="E65" s="11" t="s">
        <v>20</v>
      </c>
      <c r="F65" s="11" t="s">
        <v>20</v>
      </c>
      <c r="G65" s="11" t="s">
        <v>20</v>
      </c>
      <c r="H65" s="11">
        <v>224.80000000000004</v>
      </c>
      <c r="I65" s="11">
        <v>65.7</v>
      </c>
      <c r="J65" s="11">
        <v>79.8</v>
      </c>
      <c r="K65" s="11">
        <v>0</v>
      </c>
      <c r="L65" s="11">
        <v>0</v>
      </c>
      <c r="M65" s="12">
        <v>0</v>
      </c>
      <c r="N65" s="6">
        <v>605.1</v>
      </c>
      <c r="O65" s="5">
        <v>42</v>
      </c>
      <c r="P65" s="27">
        <v>1298.7</v>
      </c>
    </row>
    <row r="66" spans="1:16" ht="18" customHeight="1">
      <c r="A66" s="1">
        <v>41943</v>
      </c>
      <c r="B66" s="11">
        <v>36.4</v>
      </c>
      <c r="C66" s="11">
        <v>161.8</v>
      </c>
      <c r="D66" s="11">
        <v>122.09999999999998</v>
      </c>
      <c r="E66" s="11">
        <v>168.50000000000003</v>
      </c>
      <c r="F66" s="11">
        <v>207.1</v>
      </c>
      <c r="G66" s="11">
        <v>191.00000000000003</v>
      </c>
      <c r="H66" s="11">
        <v>105.30000000000001</v>
      </c>
      <c r="I66" s="11">
        <v>46.20000000000001</v>
      </c>
      <c r="J66" s="11">
        <v>0</v>
      </c>
      <c r="K66" s="11">
        <v>43.599999999999994</v>
      </c>
      <c r="L66" s="11">
        <v>0</v>
      </c>
      <c r="M66" s="12">
        <v>32</v>
      </c>
      <c r="N66" s="6">
        <v>1114</v>
      </c>
      <c r="O66" s="5">
        <v>99</v>
      </c>
      <c r="P66" s="27">
        <v>1298.7</v>
      </c>
    </row>
    <row r="67" spans="1:16" ht="18" customHeight="1">
      <c r="A67" s="1">
        <v>42308</v>
      </c>
      <c r="B67" s="11">
        <v>57.400000000000006</v>
      </c>
      <c r="C67" s="11">
        <v>115.2</v>
      </c>
      <c r="D67" s="11">
        <v>39</v>
      </c>
      <c r="E67" s="11">
        <v>181.09999999999997</v>
      </c>
      <c r="F67" s="11">
        <v>191.20000000000002</v>
      </c>
      <c r="G67" s="11">
        <v>93.80000000000001</v>
      </c>
      <c r="H67" s="11">
        <v>44.9</v>
      </c>
      <c r="I67" s="11">
        <v>61.599999999999994</v>
      </c>
      <c r="J67" s="11">
        <v>12.5</v>
      </c>
      <c r="K67" s="11">
        <v>43.7</v>
      </c>
      <c r="L67" s="11">
        <v>26.900000000000002</v>
      </c>
      <c r="M67" s="12">
        <v>0.3</v>
      </c>
      <c r="N67" s="6">
        <v>867.6</v>
      </c>
      <c r="O67" s="5">
        <v>109</v>
      </c>
      <c r="P67" s="27">
        <v>1298.7</v>
      </c>
    </row>
    <row r="68" spans="1:16" ht="18" customHeight="1">
      <c r="A68" s="1">
        <v>42674</v>
      </c>
      <c r="B68" s="11">
        <v>18.7</v>
      </c>
      <c r="C68" s="11">
        <v>158.60000000000002</v>
      </c>
      <c r="D68" s="11">
        <v>145.7</v>
      </c>
      <c r="E68" s="11">
        <v>264.6</v>
      </c>
      <c r="F68" s="11">
        <v>243.70000000000005</v>
      </c>
      <c r="G68" s="11">
        <v>193.2</v>
      </c>
      <c r="H68" s="11">
        <v>84.6</v>
      </c>
      <c r="I68" s="11">
        <v>171.2</v>
      </c>
      <c r="J68" s="11">
        <v>5.5</v>
      </c>
      <c r="K68" s="11">
        <v>38.5</v>
      </c>
      <c r="L68" s="11">
        <v>0</v>
      </c>
      <c r="M68" s="12">
        <v>0</v>
      </c>
      <c r="N68" s="6">
        <v>1324.3</v>
      </c>
      <c r="O68" s="5">
        <v>110</v>
      </c>
      <c r="P68" s="27">
        <v>1298.7</v>
      </c>
    </row>
    <row r="69" spans="1:16" ht="18" customHeight="1">
      <c r="A69" s="1">
        <v>43039</v>
      </c>
      <c r="B69" s="11">
        <v>47.300000000000004</v>
      </c>
      <c r="C69" s="11">
        <v>198.39999999999998</v>
      </c>
      <c r="D69" s="11">
        <v>112</v>
      </c>
      <c r="E69" s="11">
        <v>258.8</v>
      </c>
      <c r="F69" s="11">
        <v>120.8</v>
      </c>
      <c r="G69" s="11">
        <v>157.4</v>
      </c>
      <c r="H69" s="11">
        <v>228.3</v>
      </c>
      <c r="I69" s="11">
        <v>30.4</v>
      </c>
      <c r="J69" s="11">
        <v>26.9</v>
      </c>
      <c r="K69" s="11">
        <v>2.6</v>
      </c>
      <c r="L69" s="11">
        <v>1.9</v>
      </c>
      <c r="M69" s="12">
        <v>19.4</v>
      </c>
      <c r="N69" s="6">
        <v>1204.2000000000003</v>
      </c>
      <c r="O69" s="5">
        <v>129</v>
      </c>
      <c r="P69" s="27">
        <v>1298.7</v>
      </c>
    </row>
    <row r="70" spans="1:16" ht="18" customHeight="1">
      <c r="A70" s="1">
        <v>43404</v>
      </c>
      <c r="B70" s="11">
        <v>58.4</v>
      </c>
      <c r="C70" s="11">
        <v>235.50000000000009</v>
      </c>
      <c r="D70" s="11">
        <v>218.7</v>
      </c>
      <c r="E70" s="11">
        <v>106.2</v>
      </c>
      <c r="F70" s="11">
        <v>209.60000000000002</v>
      </c>
      <c r="G70" s="11">
        <v>244.2</v>
      </c>
      <c r="H70" s="11">
        <v>340.1</v>
      </c>
      <c r="I70" s="11">
        <v>13.3</v>
      </c>
      <c r="J70" s="11">
        <v>46.8</v>
      </c>
      <c r="K70" s="11">
        <v>18.2</v>
      </c>
      <c r="L70" s="11">
        <v>0</v>
      </c>
      <c r="M70" s="12">
        <v>0</v>
      </c>
      <c r="N70" s="6">
        <v>1491.0000000000002</v>
      </c>
      <c r="O70" s="5">
        <v>134</v>
      </c>
      <c r="P70" s="27">
        <v>1298.7</v>
      </c>
    </row>
    <row r="71" spans="1:16" ht="18" customHeight="1">
      <c r="A71" s="1">
        <v>43769</v>
      </c>
      <c r="B71" s="11">
        <v>0.6</v>
      </c>
      <c r="C71" s="11">
        <v>80.3</v>
      </c>
      <c r="D71" s="11">
        <v>168.3</v>
      </c>
      <c r="E71" s="11">
        <v>124.20000000000002</v>
      </c>
      <c r="F71" s="11">
        <v>257</v>
      </c>
      <c r="G71" s="11">
        <v>99.60000000000001</v>
      </c>
      <c r="H71" s="11">
        <v>37.8</v>
      </c>
      <c r="I71" s="11">
        <v>9.399999999999999</v>
      </c>
      <c r="J71" s="11">
        <v>10.200000000000001</v>
      </c>
      <c r="K71" s="11">
        <v>0</v>
      </c>
      <c r="L71" s="11">
        <v>0</v>
      </c>
      <c r="M71" s="12">
        <v>0</v>
      </c>
      <c r="N71" s="6">
        <v>787.4</v>
      </c>
      <c r="O71" s="5">
        <v>81</v>
      </c>
      <c r="P71" s="27">
        <v>1298.7</v>
      </c>
    </row>
    <row r="72" spans="1:16" ht="18" customHeight="1">
      <c r="A72" s="1">
        <v>44135</v>
      </c>
      <c r="B72" s="11">
        <v>118.89999999999999</v>
      </c>
      <c r="C72" s="11">
        <v>67.5</v>
      </c>
      <c r="D72" s="11">
        <v>100.1</v>
      </c>
      <c r="E72" s="11">
        <v>153.8</v>
      </c>
      <c r="F72" s="11">
        <v>249.50000000000003</v>
      </c>
      <c r="G72" s="11">
        <v>97.4</v>
      </c>
      <c r="H72" s="11">
        <v>47.300000000000004</v>
      </c>
      <c r="I72" s="11">
        <v>3.3</v>
      </c>
      <c r="J72" s="11">
        <v>0</v>
      </c>
      <c r="K72" s="11">
        <v>21.2</v>
      </c>
      <c r="L72" s="11">
        <v>53.3</v>
      </c>
      <c r="M72" s="12">
        <v>27.4</v>
      </c>
      <c r="N72" s="6">
        <v>939.6999999999999</v>
      </c>
      <c r="O72" s="5">
        <v>108</v>
      </c>
      <c r="P72" s="27">
        <v>1298.7</v>
      </c>
    </row>
    <row r="73" spans="1:16" ht="18" customHeight="1">
      <c r="A73" s="1">
        <v>44500</v>
      </c>
      <c r="B73" s="11">
        <v>153.9</v>
      </c>
      <c r="C73" s="11">
        <v>110.80000000000001</v>
      </c>
      <c r="D73" s="11">
        <v>118.6</v>
      </c>
      <c r="E73" s="11">
        <v>110.70000000000003</v>
      </c>
      <c r="F73" s="11">
        <v>131.49999999999997</v>
      </c>
      <c r="G73" s="11">
        <v>167.50000000000003</v>
      </c>
      <c r="H73" s="11">
        <v>121.6</v>
      </c>
      <c r="I73" s="11">
        <v>39.8</v>
      </c>
      <c r="J73" s="11">
        <v>0.2</v>
      </c>
      <c r="K73" s="11">
        <v>54.300000000000004</v>
      </c>
      <c r="L73" s="11">
        <v>59.89999999999999</v>
      </c>
      <c r="M73" s="12">
        <v>36.099999999999994</v>
      </c>
      <c r="N73" s="6">
        <v>1104.9</v>
      </c>
      <c r="O73" s="5">
        <v>134</v>
      </c>
      <c r="P73" s="27">
        <v>1298.7</v>
      </c>
    </row>
    <row r="74" spans="1:16" ht="18" customHeight="1">
      <c r="A74" s="1">
        <v>44865</v>
      </c>
      <c r="B74" s="11">
        <v>144.70000000000002</v>
      </c>
      <c r="C74" s="11">
        <v>329.40000000000003</v>
      </c>
      <c r="D74" s="11">
        <v>87.1</v>
      </c>
      <c r="E74" s="11">
        <v>143.5</v>
      </c>
      <c r="F74" s="11">
        <v>276.59999999999997</v>
      </c>
      <c r="G74" s="11">
        <v>227.4</v>
      </c>
      <c r="H74" s="11">
        <v>94.69999999999999</v>
      </c>
      <c r="I74" s="11">
        <v>60.6</v>
      </c>
      <c r="J74" s="11">
        <v>0.4</v>
      </c>
      <c r="K74" s="11">
        <v>0</v>
      </c>
      <c r="L74" s="11">
        <v>110.19999999999999</v>
      </c>
      <c r="M74" s="12">
        <v>41.3</v>
      </c>
      <c r="N74" s="6">
        <v>1515.9</v>
      </c>
      <c r="O74" s="5">
        <v>134</v>
      </c>
      <c r="P74" s="27">
        <v>1298.7</v>
      </c>
    </row>
    <row r="75" spans="1:16" ht="18" customHeight="1">
      <c r="A75" s="1">
        <v>45230</v>
      </c>
      <c r="B75" s="11">
        <v>5.800000000000001</v>
      </c>
      <c r="C75" s="11">
        <v>231.4</v>
      </c>
      <c r="D75" s="11">
        <v>116.3</v>
      </c>
      <c r="E75" s="11">
        <v>158.3</v>
      </c>
      <c r="F75" s="11">
        <v>131.4</v>
      </c>
      <c r="G75" s="11">
        <v>241.8</v>
      </c>
      <c r="H75" s="11">
        <v>212.89999999999995</v>
      </c>
      <c r="I75" s="11">
        <v>14</v>
      </c>
      <c r="J75" s="11">
        <v>62.4</v>
      </c>
      <c r="K75" s="11">
        <v>11.599999999999998</v>
      </c>
      <c r="L75" s="11">
        <v>0</v>
      </c>
      <c r="M75" s="12">
        <v>8.3</v>
      </c>
      <c r="N75" s="6">
        <v>1194.1999999999998</v>
      </c>
      <c r="O75" s="5">
        <v>116</v>
      </c>
      <c r="P75" s="27">
        <v>1298.7</v>
      </c>
    </row>
    <row r="76" spans="1:15" ht="18" customHeight="1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  <c r="N76" s="6"/>
      <c r="O76" s="17"/>
    </row>
    <row r="77" spans="1:15" ht="18" customHeight="1">
      <c r="A77" s="18" t="s">
        <v>17</v>
      </c>
      <c r="B77" s="2">
        <f>+MAXA(B4:B41,B42:B76)</f>
        <v>374.4</v>
      </c>
      <c r="C77" s="2">
        <f>+MAXA(C4:C41,C42:C76)</f>
        <v>571.7</v>
      </c>
      <c r="D77" s="2">
        <f>+MAXA(D4:D41,D42:D76)</f>
        <v>403</v>
      </c>
      <c r="E77" s="2">
        <f>+MAXA(E4:E41,E42:E64,E66:E76)</f>
        <v>346.3</v>
      </c>
      <c r="F77" s="2">
        <f>+MAXA(F4:F41,F42:F64,F66:F76)</f>
        <v>636.3</v>
      </c>
      <c r="G77" s="2">
        <f>+MAXA(G4:G41,G42:G64,G66:G76)</f>
        <v>400.3</v>
      </c>
      <c r="H77" s="2">
        <f aca="true" t="shared" si="2" ref="H77:M77">+MAXA(H4:H41,H42:H76)</f>
        <v>509.2</v>
      </c>
      <c r="I77" s="2">
        <f t="shared" si="2"/>
        <v>171.2</v>
      </c>
      <c r="J77" s="2">
        <f t="shared" si="2"/>
        <v>119.5</v>
      </c>
      <c r="K77" s="2">
        <f t="shared" si="2"/>
        <v>109.6</v>
      </c>
      <c r="L77" s="2">
        <f t="shared" si="2"/>
        <v>110.19999999999999</v>
      </c>
      <c r="M77" s="2">
        <f t="shared" si="2"/>
        <v>268.5</v>
      </c>
      <c r="N77" s="6">
        <f>MAX(N42:N76,N39:N41,N29:N35,N4:N20,N22:N25)</f>
        <v>2149.1</v>
      </c>
      <c r="O77" s="15">
        <f>MAX(O42:O76,O39:O41,O29:O35,O22:O25,O4:O20)</f>
        <v>134</v>
      </c>
    </row>
    <row r="78" spans="1:15" ht="18" customHeight="1">
      <c r="A78" s="19" t="s">
        <v>18</v>
      </c>
      <c r="B78" s="2">
        <f>AVERAGEA(B39:B41,B42:B76,B29:B35,B22:B24,B4:B20)</f>
        <v>83.55468749999997</v>
      </c>
      <c r="C78" s="2">
        <f>AVERAGEA(C39:C41,C42:C76,C22:C35,C4:C20)</f>
        <v>181.10735294117646</v>
      </c>
      <c r="D78" s="2">
        <f>AVERAGEA(D39:D41,D42:D76,D22:D35,D4:D20)</f>
        <v>162.57794117647066</v>
      </c>
      <c r="E78" s="2">
        <f>AVERAGEA(E39:E41,E42:E64,E28:E35,E22:E25,E4:E20,E66:E76)</f>
        <v>196.17538461538464</v>
      </c>
      <c r="F78" s="2">
        <f>AVERAGEA(F39:F41,F42:F64,F28:F35,F22:F25,F4:F20,F66:F76)</f>
        <v>253.00307692307695</v>
      </c>
      <c r="G78" s="2">
        <f>AVERAGEA(G39:G41,G42:G64,G29:G35,G27,G22:G25,G4:G20,G66:G76)</f>
        <v>205.31538461538463</v>
      </c>
      <c r="H78" s="2">
        <f>AVERAGEA(H39:H41,H42:H76,H33,H29:H31,H26,H24,H22,H4:H20,)</f>
        <v>115.57903225806452</v>
      </c>
      <c r="I78" s="2">
        <f>AVERAGEA(I38:I41,I42:I76,I29:I34,I26,I24,I22,I4:I20)</f>
        <v>34.17656249999999</v>
      </c>
      <c r="J78" s="2">
        <f>AVERAGEA(J38:J41,J42:J76,J29:J34,J24,J22,J4:J20)</f>
        <v>16.715873015873015</v>
      </c>
      <c r="K78" s="2">
        <f>AVERAGEA(K38:K41,K42:K76,K29:K34,K24,K22,K4:K20)</f>
        <v>12.357142857142858</v>
      </c>
      <c r="L78" s="2">
        <f>AVERAGEA(L38:L41,L42:L76,L29:L34,L24,L22,L4:L20)</f>
        <v>8.788888888888888</v>
      </c>
      <c r="M78" s="3">
        <f>AVERAGEA(M38:M41,M42:M76,M29:M34,M24,M4:M22)</f>
        <v>29.384374999999988</v>
      </c>
      <c r="N78" s="6">
        <f>SUM(B78:M78)</f>
        <v>1298.7357022914628</v>
      </c>
      <c r="O78" s="5">
        <f>AVERAGE(O42:O76,O39:O41,O29:O35,O22:O25,O4:O20)</f>
        <v>93.16923076923077</v>
      </c>
    </row>
    <row r="79" spans="1:15" ht="18" customHeight="1">
      <c r="A79" s="20" t="s">
        <v>19</v>
      </c>
      <c r="B79" s="7">
        <f>MIN(B42:B76,B39:B41,B29:B35,B22:B24,B4:B20)</f>
        <v>0</v>
      </c>
      <c r="C79" s="7">
        <f>MIN(C42:C76,C39:C41,C22:C35,C4:C20)</f>
        <v>22.8</v>
      </c>
      <c r="D79" s="7">
        <f>MIN(D42:D76,D39:D41,D22:D35,D4:D20)</f>
        <v>32.2</v>
      </c>
      <c r="E79" s="7">
        <f>MIN(E42:E64,E39:E41,E28:E35,E22:E25,E4:E20,E66:E76)</f>
        <v>10.7</v>
      </c>
      <c r="F79" s="7">
        <f>MIN(F42:F64,F39:F41,F28:F35,F22:F25,F4:F20,F66:F76)</f>
        <v>46.7</v>
      </c>
      <c r="G79" s="7">
        <f>MIN(G42:G64,G39:G41,G29:G35,G22:G25,G4:G20,G27,G66:G76)</f>
        <v>23.8</v>
      </c>
      <c r="H79" s="7">
        <f>MIN(H42:H76,H39:H41,H29:H31,H22,H4:H20,H24,H26,H33)</f>
        <v>18.2</v>
      </c>
      <c r="I79" s="7">
        <f>MIN(I42:I76,I38:I41,I29:I34,I22,I4:I20,I24,I26)</f>
        <v>0</v>
      </c>
      <c r="J79" s="7">
        <f>MIN(J42:J76,J38:J41,J29:J34,J22,J4:J20,J24)</f>
        <v>0</v>
      </c>
      <c r="K79" s="7">
        <f>MIN(K42:K76,K38:K41,K29:K34,K22,K4:K20,K24)</f>
        <v>0</v>
      </c>
      <c r="L79" s="7">
        <f>MIN(L42:L76,L38:L41,L29:L34,L22,L4:L20,L24)</f>
        <v>0</v>
      </c>
      <c r="M79" s="8">
        <f>MIN(M42:M76,M38:M41,M29:M34,M24,M4:M22)</f>
        <v>0</v>
      </c>
      <c r="N79" s="9">
        <f>MIN(N42:N76,N39:N41,N29:N35,N4:N20,N22:N25)</f>
        <v>605.1</v>
      </c>
      <c r="O79" s="10">
        <f>MIN(O42:O76,O39:O41,O29:O35,O22:O25,O4:O20)</f>
        <v>38</v>
      </c>
    </row>
    <row r="80" spans="1:15" ht="18" customHeight="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</row>
    <row r="81" spans="1:15" ht="18" customHeight="1">
      <c r="A81" s="41" t="s">
        <v>22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4"/>
    </row>
    <row r="82" spans="1:15" ht="18" customHeight="1">
      <c r="A82" s="32"/>
      <c r="B82" s="35" t="s">
        <v>21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</row>
    <row r="83" spans="1:15" ht="18" customHeight="1">
      <c r="A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/>
    </row>
    <row r="84" spans="1:15" ht="18" customHeight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</row>
    <row r="85" spans="1:15" ht="18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4"/>
    </row>
    <row r="86" spans="1:15" ht="18" customHeight="1">
      <c r="A86" s="32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</row>
    <row r="87" spans="1:15" ht="18" customHeight="1">
      <c r="A87" s="32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</row>
    <row r="88" spans="1:15" ht="18" customHeight="1">
      <c r="A88" s="32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</row>
    <row r="89" spans="1:15" ht="18" customHeight="1">
      <c r="A89" s="32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</row>
    <row r="90" spans="1:15" ht="18" customHeight="1">
      <c r="A90" s="32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</row>
    <row r="91" spans="1:15" ht="18" customHeight="1">
      <c r="A91" s="32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</row>
    <row r="92" spans="1:15" ht="18" customHeight="1">
      <c r="A92" s="32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</row>
    <row r="93" spans="1:15" ht="18" customHeight="1">
      <c r="A93" s="32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</row>
    <row r="94" spans="1:15" ht="18" customHeight="1">
      <c r="A94" s="32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</row>
    <row r="95" spans="1:15" ht="18" customHeight="1">
      <c r="A95" s="32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</row>
    <row r="96" spans="1:15" ht="18" customHeight="1">
      <c r="A96" s="32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</row>
    <row r="97" spans="1:15" ht="18" customHeight="1">
      <c r="A97" s="32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</row>
    <row r="98" spans="1:15" ht="18" customHeight="1">
      <c r="A98" s="32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</row>
    <row r="99" spans="1:15" ht="18" customHeight="1">
      <c r="A99" s="32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</row>
    <row r="100" spans="1:15" ht="18" customHeight="1">
      <c r="A100" s="32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</row>
    <row r="101" spans="1:15" ht="18" customHeight="1">
      <c r="A101" s="32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</row>
    <row r="102" spans="1:15" ht="21" customHeight="1">
      <c r="A102" s="32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8"/>
    </row>
    <row r="103" spans="1:15" ht="18.75">
      <c r="A103" s="32"/>
      <c r="B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9"/>
      <c r="O103" s="40"/>
    </row>
    <row r="105" ht="17.25" customHeight="1"/>
  </sheetData>
  <sheetProtection/>
  <mergeCells count="2">
    <mergeCell ref="A1:O1"/>
    <mergeCell ref="A2:O2"/>
  </mergeCells>
  <printOptions/>
  <pageMargins left="0.4" right="0.3" top="0.48" bottom="0.5" header="0.56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2008-11-03T03:22:11Z</cp:lastPrinted>
  <dcterms:created xsi:type="dcterms:W3CDTF">1998-02-25T07:50:47Z</dcterms:created>
  <dcterms:modified xsi:type="dcterms:W3CDTF">2024-04-17T07:45:17Z</dcterms:modified>
  <cp:category/>
  <cp:version/>
  <cp:contentType/>
  <cp:contentStatus/>
</cp:coreProperties>
</file>